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_InnovaProject\Project-Ninjaforms-to-claudeApp\HTML-Business-forecast-5\"/>
    </mc:Choice>
  </mc:AlternateContent>
  <xr:revisionPtr revIDLastSave="0" documentId="13_ncr:1_{B8158510-0F1E-4298-A943-53BDD9691E34}" xr6:coauthVersionLast="47" xr6:coauthVersionMax="47" xr10:uidLastSave="{00000000-0000-0000-0000-000000000000}"/>
  <workbookProtection workbookAlgorithmName="SHA-512" workbookHashValue="KTDFaHYuRN2SCM1Ac3/SuGVVGFFWz0uE3QafO/HlavMZGWytXPtrBcXln8V1jfwIbZeRbzS7RrN5PJgpaIs8jg==" workbookSaltValue="C84OQWcfmnnwQox3MzLpIA==" workbookSpinCount="100000" lockStructure="1"/>
  <bookViews>
    <workbookView xWindow="4900" yWindow="4900" windowWidth="26320" windowHeight="15370" tabRatio="801" xr2:uid="{00000000-000D-0000-FFFF-FFFF00000000}"/>
  </bookViews>
  <sheets>
    <sheet name="Intro" sheetId="1" r:id="rId1"/>
    <sheet name="Overhead" sheetId="3" r:id="rId2"/>
    <sheet name="Growth-1" sheetId="4" r:id="rId3"/>
    <sheet name="Growth-2" sheetId="5" r:id="rId4"/>
    <sheet name="Growth-3" sheetId="6" r:id="rId5"/>
    <sheet name="Growth-4" sheetId="7" r:id="rId6"/>
    <sheet name="Growth-5" sheetId="8" r:id="rId7"/>
    <sheet name="Growth-6" sheetId="9" r:id="rId8"/>
    <sheet name="Growth Dashboard" sheetId="2" r:id="rId9"/>
    <sheet name="Balance Forecast" sheetId="10" r:id="rId10"/>
    <sheet name="Cash Flow Forecast" sheetId="11" r:id="rId11"/>
    <sheet name="Investment Forecast" sheetId="12" r:id="rId12"/>
    <sheet name="FAQ" sheetId="13" r:id="rId13"/>
    <sheet name="Cur" sheetId="14"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 i="12" l="1"/>
  <c r="E1" i="11"/>
  <c r="E1" i="10"/>
  <c r="G8" i="2"/>
  <c r="C8" i="2"/>
  <c r="F16" i="9"/>
  <c r="F16" i="8"/>
  <c r="F16" i="7"/>
  <c r="B2" i="6"/>
  <c r="F16" i="6"/>
  <c r="F16" i="5"/>
  <c r="F20" i="4"/>
  <c r="D18" i="3"/>
  <c r="B2" i="3"/>
  <c r="F17" i="12"/>
  <c r="E17" i="12"/>
  <c r="D17" i="12"/>
  <c r="C17" i="12"/>
  <c r="B17" i="12"/>
  <c r="G17" i="12" s="1"/>
  <c r="G16" i="12"/>
  <c r="G15" i="12"/>
  <c r="G14" i="12"/>
  <c r="F27" i="10"/>
  <c r="E27" i="10"/>
  <c r="D27" i="10"/>
  <c r="C27" i="10"/>
  <c r="G27" i="10" s="1"/>
  <c r="B27" i="10"/>
  <c r="G26" i="10"/>
  <c r="G25" i="10"/>
  <c r="G20" i="10"/>
  <c r="F11" i="10"/>
  <c r="E11" i="10"/>
  <c r="D11" i="10"/>
  <c r="C11" i="10"/>
  <c r="B11" i="10"/>
  <c r="G11" i="10" s="1"/>
  <c r="F10" i="10"/>
  <c r="E10" i="10"/>
  <c r="D10" i="10"/>
  <c r="C10" i="10"/>
  <c r="C12" i="10" s="1"/>
  <c r="B10" i="10"/>
  <c r="B12" i="10" s="1"/>
  <c r="F39" i="9"/>
  <c r="E39" i="9"/>
  <c r="B39" i="9"/>
  <c r="F36" i="9"/>
  <c r="E36" i="9"/>
  <c r="D36" i="9"/>
  <c r="D39" i="9" s="1"/>
  <c r="C36" i="9"/>
  <c r="C39" i="9" s="1"/>
  <c r="G39" i="9" s="1"/>
  <c r="B36" i="9"/>
  <c r="G31" i="9"/>
  <c r="G26" i="9"/>
  <c r="G21" i="9"/>
  <c r="F21" i="9"/>
  <c r="E21" i="9"/>
  <c r="D21" i="9"/>
  <c r="C21" i="9"/>
  <c r="B21" i="9"/>
  <c r="G20" i="9"/>
  <c r="G19" i="9"/>
  <c r="F39" i="8"/>
  <c r="C39" i="8"/>
  <c r="B39" i="8"/>
  <c r="F36" i="8"/>
  <c r="E36" i="8"/>
  <c r="E39" i="8" s="1"/>
  <c r="D36" i="8"/>
  <c r="D39" i="8" s="1"/>
  <c r="G39" i="8" s="1"/>
  <c r="C36" i="8"/>
  <c r="B36" i="8"/>
  <c r="G31" i="8"/>
  <c r="G26" i="8"/>
  <c r="F21" i="8"/>
  <c r="E21" i="8"/>
  <c r="D21" i="8"/>
  <c r="C21" i="8"/>
  <c r="B21" i="8"/>
  <c r="G20" i="8"/>
  <c r="G19" i="8"/>
  <c r="G21" i="8" s="1"/>
  <c r="F36" i="7"/>
  <c r="F39" i="7" s="1"/>
  <c r="E36" i="7"/>
  <c r="E39" i="7" s="1"/>
  <c r="D36" i="7"/>
  <c r="C36" i="7"/>
  <c r="B36" i="7"/>
  <c r="G31" i="7"/>
  <c r="G26" i="7"/>
  <c r="F21" i="7"/>
  <c r="E21" i="7"/>
  <c r="D21" i="7"/>
  <c r="C21" i="7"/>
  <c r="B21" i="7"/>
  <c r="G20" i="7"/>
  <c r="G19" i="7"/>
  <c r="G21" i="7" s="1"/>
  <c r="E39" i="6"/>
  <c r="D39" i="6"/>
  <c r="C39" i="6"/>
  <c r="B39" i="6"/>
  <c r="F36" i="6"/>
  <c r="F39" i="6" s="1"/>
  <c r="E36" i="6"/>
  <c r="D36" i="6"/>
  <c r="C36" i="6"/>
  <c r="B36" i="6"/>
  <c r="G31" i="6"/>
  <c r="G26" i="6"/>
  <c r="F21" i="6"/>
  <c r="E21" i="6"/>
  <c r="D21" i="6"/>
  <c r="C21" i="6"/>
  <c r="B21" i="6"/>
  <c r="G20" i="6"/>
  <c r="G19" i="6"/>
  <c r="G21" i="6" s="1"/>
  <c r="F38" i="5"/>
  <c r="E38" i="5"/>
  <c r="D38" i="5"/>
  <c r="C38" i="5"/>
  <c r="B38" i="5"/>
  <c r="G38" i="5" s="1"/>
  <c r="G35" i="5"/>
  <c r="F35" i="5"/>
  <c r="E35" i="5"/>
  <c r="D35" i="5"/>
  <c r="C35" i="5"/>
  <c r="D17" i="2" s="1"/>
  <c r="B35" i="5"/>
  <c r="G30" i="5"/>
  <c r="G26" i="5"/>
  <c r="G21" i="5"/>
  <c r="F21" i="5"/>
  <c r="E21" i="5"/>
  <c r="D21" i="5"/>
  <c r="C21" i="5"/>
  <c r="B21" i="5"/>
  <c r="G20" i="5"/>
  <c r="G19" i="5"/>
  <c r="F40" i="4"/>
  <c r="E40" i="4"/>
  <c r="D40" i="4"/>
  <c r="C40" i="4"/>
  <c r="B40" i="4"/>
  <c r="F36" i="4"/>
  <c r="E36" i="4"/>
  <c r="D36" i="4"/>
  <c r="E17" i="2" s="1"/>
  <c r="C36" i="4"/>
  <c r="B36" i="4"/>
  <c r="G36" i="4" s="1"/>
  <c r="G40" i="4" s="1"/>
  <c r="G32" i="4"/>
  <c r="G28" i="4"/>
  <c r="G24" i="4"/>
  <c r="F24" i="4"/>
  <c r="E24" i="4"/>
  <c r="D24" i="4"/>
  <c r="C24" i="4"/>
  <c r="B24" i="4"/>
  <c r="G23" i="4"/>
  <c r="G22" i="4"/>
  <c r="F32" i="3"/>
  <c r="G14" i="2" s="1"/>
  <c r="F16" i="10" s="1"/>
  <c r="E32" i="3"/>
  <c r="F14" i="2" s="1"/>
  <c r="E16" i="10" s="1"/>
  <c r="D32" i="3"/>
  <c r="E14" i="2" s="1"/>
  <c r="D16" i="10" s="1"/>
  <c r="C32" i="3"/>
  <c r="D14" i="2" s="1"/>
  <c r="C16" i="10" s="1"/>
  <c r="B32" i="3"/>
  <c r="G32" i="3" s="1"/>
  <c r="G31" i="3"/>
  <c r="G30" i="3"/>
  <c r="G29" i="3"/>
  <c r="F24" i="3"/>
  <c r="E24" i="3"/>
  <c r="D24" i="3"/>
  <c r="C24" i="3"/>
  <c r="B24" i="3"/>
  <c r="G24" i="3" s="1"/>
  <c r="G23" i="3"/>
  <c r="G22" i="3"/>
  <c r="G17" i="2"/>
  <c r="F17" i="2"/>
  <c r="G16" i="2"/>
  <c r="F19" i="10" s="1"/>
  <c r="F21" i="10" s="1"/>
  <c r="F16" i="2"/>
  <c r="E19" i="10" s="1"/>
  <c r="E21" i="10" s="1"/>
  <c r="E16" i="2"/>
  <c r="D19" i="10" s="1"/>
  <c r="D21" i="10" s="1"/>
  <c r="D16" i="2"/>
  <c r="C19" i="10" s="1"/>
  <c r="C21" i="10" s="1"/>
  <c r="C16" i="2"/>
  <c r="G15" i="2"/>
  <c r="F15" i="2"/>
  <c r="E15" i="2"/>
  <c r="D15" i="10" s="1"/>
  <c r="D17" i="10" s="1"/>
  <c r="D10" i="11" s="1"/>
  <c r="D15" i="2"/>
  <c r="C15" i="10" s="1"/>
  <c r="C17" i="10" s="1"/>
  <c r="C10" i="11" s="1"/>
  <c r="C15" i="2"/>
  <c r="G13" i="2"/>
  <c r="F13" i="2"/>
  <c r="E7" i="10" s="1"/>
  <c r="E13" i="2"/>
  <c r="D7" i="10" s="1"/>
  <c r="D13" i="2"/>
  <c r="C7" i="10" s="1"/>
  <c r="C13" i="2"/>
  <c r="B7" i="10" s="1"/>
  <c r="G12" i="2"/>
  <c r="F6" i="10" s="1"/>
  <c r="F12" i="2"/>
  <c r="E6" i="10" s="1"/>
  <c r="E12" i="2"/>
  <c r="D12" i="2"/>
  <c r="C12" i="2"/>
  <c r="B6" i="10" s="1"/>
  <c r="F12" i="10" l="1"/>
  <c r="D12" i="10"/>
  <c r="G10" i="10"/>
  <c r="E12" i="10"/>
  <c r="D39" i="7"/>
  <c r="C39" i="7"/>
  <c r="B39" i="7"/>
  <c r="G39" i="7" s="1"/>
  <c r="H15" i="2"/>
  <c r="E8" i="10"/>
  <c r="H16" i="2"/>
  <c r="F18" i="2"/>
  <c r="B19" i="10"/>
  <c r="G18" i="2"/>
  <c r="F15" i="10"/>
  <c r="F17" i="10" s="1"/>
  <c r="F10" i="11" s="1"/>
  <c r="E15" i="10"/>
  <c r="E17" i="10" s="1"/>
  <c r="E10" i="11" s="1"/>
  <c r="D6" i="10"/>
  <c r="D8" i="10" s="1"/>
  <c r="D18" i="2"/>
  <c r="F7" i="10"/>
  <c r="C6" i="10"/>
  <c r="C8" i="10" s="1"/>
  <c r="E18" i="2"/>
  <c r="B7" i="11"/>
  <c r="B8" i="10"/>
  <c r="G39" i="6"/>
  <c r="C22" i="10"/>
  <c r="C28" i="10" s="1"/>
  <c r="C9" i="12" s="1"/>
  <c r="C8" i="11"/>
  <c r="D22" i="10"/>
  <c r="D28" i="10" s="1"/>
  <c r="D9" i="12" s="1"/>
  <c r="D8" i="11"/>
  <c r="E8" i="11"/>
  <c r="F8" i="11"/>
  <c r="C14" i="2"/>
  <c r="G36" i="8"/>
  <c r="G36" i="9"/>
  <c r="H13" i="2"/>
  <c r="G36" i="6"/>
  <c r="G36" i="7"/>
  <c r="B15" i="10"/>
  <c r="H12" i="2"/>
  <c r="C17" i="2"/>
  <c r="G12" i="10" l="1"/>
  <c r="E7" i="12"/>
  <c r="E13" i="10"/>
  <c r="C13" i="10"/>
  <c r="D13" i="10"/>
  <c r="F22" i="10"/>
  <c r="F28" i="10" s="1"/>
  <c r="F9" i="12" s="1"/>
  <c r="D7" i="12"/>
  <c r="E22" i="10"/>
  <c r="E28" i="10" s="1"/>
  <c r="E9" i="12" s="1"/>
  <c r="G6" i="10"/>
  <c r="C7" i="12"/>
  <c r="B21" i="10"/>
  <c r="G19" i="10"/>
  <c r="F8" i="10"/>
  <c r="G7" i="10"/>
  <c r="B16" i="10"/>
  <c r="G16" i="10" s="1"/>
  <c r="H14" i="2"/>
  <c r="C18" i="2"/>
  <c r="H18" i="2" s="1"/>
  <c r="H17" i="2"/>
  <c r="G15" i="10"/>
  <c r="B7" i="12"/>
  <c r="B13" i="10"/>
  <c r="D11" i="12" l="1"/>
  <c r="D18" i="12" s="1"/>
  <c r="E11" i="12"/>
  <c r="E18" i="12" s="1"/>
  <c r="C11" i="12"/>
  <c r="C18" i="12" s="1"/>
  <c r="B8" i="11"/>
  <c r="G21" i="10"/>
  <c r="F13" i="10"/>
  <c r="G13" i="10" s="1"/>
  <c r="F7" i="12"/>
  <c r="F11" i="12" s="1"/>
  <c r="F18" i="12" s="1"/>
  <c r="G8" i="10"/>
  <c r="B17" i="10"/>
  <c r="B9" i="11" l="1"/>
  <c r="G8" i="11"/>
  <c r="G7" i="12"/>
  <c r="B10" i="11"/>
  <c r="G17" i="10"/>
  <c r="B22" i="10"/>
  <c r="B28" i="10" l="1"/>
  <c r="G22" i="10"/>
  <c r="G10" i="11"/>
  <c r="B12" i="11"/>
  <c r="B13" i="11" l="1"/>
  <c r="C7" i="11" s="1"/>
  <c r="G28" i="10"/>
  <c r="B9" i="12"/>
  <c r="G9" i="12" l="1"/>
  <c r="B11" i="12"/>
  <c r="C9" i="11"/>
  <c r="C12" i="11" l="1"/>
  <c r="B18" i="12"/>
  <c r="G18" i="12" s="1"/>
  <c r="G11" i="12"/>
  <c r="C13" i="11" l="1"/>
  <c r="D7" i="11" s="1"/>
  <c r="D9" i="11" l="1"/>
  <c r="D12" i="11" l="1"/>
  <c r="D13" i="11" l="1"/>
  <c r="E7" i="11" s="1"/>
  <c r="E9" i="11" l="1"/>
  <c r="E12" i="11" l="1"/>
  <c r="E13" i="11" l="1"/>
  <c r="F7" i="11" s="1"/>
  <c r="F9" i="11" l="1"/>
  <c r="G7" i="11"/>
  <c r="F12" i="11" l="1"/>
  <c r="G9" i="11"/>
  <c r="F13" i="11" l="1"/>
  <c r="G13" i="11" s="1"/>
  <c r="G12" i="11"/>
</calcChain>
</file>

<file path=xl/sharedStrings.xml><?xml version="1.0" encoding="utf-8"?>
<sst xmlns="http://schemas.openxmlformats.org/spreadsheetml/2006/main" count="611" uniqueCount="229">
  <si>
    <t>Innovastart</t>
  </si>
  <si>
    <t>■ BUSINESS FORECAST</t>
  </si>
  <si>
    <t>Your Financial Roadmap</t>
  </si>
  <si>
    <t>Here is where your STORY MEETS NUMBERS and it all comes together.</t>
  </si>
  <si>
    <t>A basis for decision-making and an essential foundation for future investments.</t>
  </si>
  <si>
    <t>▸  CLICK A TAB NAME TO NAVIGATE (or use the sheet tabs at the button of excel)</t>
  </si>
  <si>
    <t>☛ In the tabs, enter information in the yellow fields; the rest will be generated automatically.</t>
  </si>
  <si>
    <t>■ GROWTH DASHBOARD</t>
  </si>
  <si>
    <t>Real-time summary of all your business lines. See a consolidated table and graph across Development, Investment, Costs, Revenue, Profit, and ROI. Only update the project name here.</t>
  </si>
  <si>
    <t>■ OVERHEAD</t>
  </si>
  <si>
    <t>Enter administrative costs: office/rental, payroll, and marketing. These fixed company-level costs feed automatically into the Growth Dashboard.</t>
  </si>
  <si>
    <t>■ GROWTH - 1  →  GROWTH - 6</t>
  </si>
  <si>
    <t>Calculate each line of business: Investment, Operating Costs, and Net Revenue. Profit and ROI are calculated in real time. Summaries feed automatically into the Growth Dashboard.</t>
  </si>
  <si>
    <t>■ BALANCE FORECAST</t>
  </si>
  <si>
    <t>Assets and costs pulled from the Dashboard. Debts updated from the Investment Forecast. Optionally enter Other Income and Financial Costs in the highlighted fields.</t>
  </si>
  <si>
    <t>■ CASH FLOW FORECAST</t>
  </si>
  <si>
    <t>Fully automated liquidity summary with real-time table and chart. Shows opening balance, inflows, outflows, and closing balance year by year.</t>
  </si>
  <si>
    <t>■ INVESTMENT FORECAST</t>
  </si>
  <si>
    <t>Enter your Own, Partner, and Investor contributions. These flow automatically to Balance Forecast debts. Shows your total investment need and funding gap.</t>
  </si>
  <si>
    <t>Innovastart Ltd.  Fast-Smart-Proven</t>
  </si>
  <si>
    <t>GROWTH DASHBOARD</t>
  </si>
  <si>
    <t xml:space="preserve"> </t>
  </si>
  <si>
    <t>Here you will find a summary of your updates in the following tabs. You will see a table and a graph that are updated in real time. In this tab, you only update the project name.</t>
  </si>
  <si>
    <t>Find more extended templates for Budgets and Forecasts below in the tabs.</t>
  </si>
  <si>
    <t>You can access multiple tabs, including the Growth Dashboard with six supporting tabs (BG 1-6), the Balance Forecast tab, the Cash Flow Forecast tab, and the Investment Forecast tab. Matching graphical illustrations are presented as well.</t>
  </si>
  <si>
    <t>Business Plan:</t>
  </si>
  <si>
    <t>NordicTech Solutions AB – Demo</t>
  </si>
  <si>
    <t>Currency:</t>
  </si>
  <si>
    <t>Euro</t>
  </si>
  <si>
    <t>FINANCIAL SUMMARY</t>
  </si>
  <si>
    <t>Variabel</t>
  </si>
  <si>
    <t xml:space="preserve">Year 1 </t>
  </si>
  <si>
    <t>Year 2</t>
  </si>
  <si>
    <t>Year 3</t>
  </si>
  <si>
    <t>Year 4</t>
  </si>
  <si>
    <t>Year 5</t>
  </si>
  <si>
    <t>Total</t>
  </si>
  <si>
    <t>Development</t>
  </si>
  <si>
    <t>Initial Investment</t>
  </si>
  <si>
    <t>Admin Overhead Cost</t>
  </si>
  <si>
    <t>Operating Costs</t>
  </si>
  <si>
    <t>Revenue Estimates</t>
  </si>
  <si>
    <t>Profit Estimates</t>
  </si>
  <si>
    <t>Return of Investment ROI %</t>
  </si>
  <si>
    <t>Here you will find a text field and a table that you update with administrative costs and associated explanations. The summaries are automatically transferred to the Growth Dashboard.</t>
  </si>
  <si>
    <t>Background</t>
  </si>
  <si>
    <t>NordicTech Solutions AB is a Swedish-registered SaaS company targeting the Nordic B2B market. Overhead covers corporate administration, co-working office space, and shared marketing infrastructure that supports all business units.</t>
  </si>
  <si>
    <t>Objectives</t>
  </si>
  <si>
    <t>Maintain a lean and scalable corporate infrastructure that can support up to three active business units by Year 3, while ensuring regulatory compliance and investor-ready governance.</t>
  </si>
  <si>
    <t>Workspace management &amp; set admin cost</t>
  </si>
  <si>
    <t>Co-working office space (approx. 50 m²) in Year 1–2, transitioning to a dedicated 100 m² office from Year 3. Corporate admin team of 2 FTEs from Year 1, growing to 3 FTEs by Year 4.</t>
  </si>
  <si>
    <t xml:space="preserve">Benefits </t>
  </si>
  <si>
    <t>A well-structured overhead base signals operational maturity to investors, limits cost surprises, and enables predictable scaling. Fixed administrative costs remain broadly stable as revenue grows, improving the overall operating leverage of the business.</t>
  </si>
  <si>
    <t>Initial Overhead  Costs</t>
  </si>
  <si>
    <t>Estimated start investment.</t>
  </si>
  <si>
    <t>Start Investment</t>
  </si>
  <si>
    <t>Needed Capital</t>
  </si>
  <si>
    <t>Estimated Operating costs.</t>
  </si>
  <si>
    <t>Operating costs</t>
  </si>
  <si>
    <t>Office and rental costs</t>
  </si>
  <si>
    <t>Payroll</t>
  </si>
  <si>
    <t>Marketing and travel</t>
  </si>
  <si>
    <t>Total overhead summary</t>
  </si>
  <si>
    <t xml:space="preserve">BUSINESS PLAN: </t>
  </si>
  <si>
    <t>Here, you calculate your planned line of business opportunity. Update the text field and table with the following information: Investment, Operating Costs, and Net Revenue, including explanations for each field. Your Input of Profit and Return on Investment (ROI) is calculated in real time. The summaries are automatically transferred to the Growth Dashboard. Growth-1 is your default tab, and Growth-2 to Growth-6 are used to add any additional business you identified.</t>
  </si>
  <si>
    <t>Head description Growth-1:</t>
  </si>
  <si>
    <t>TeamFlow is a cloud-based project management and team collaboration platform designed for Nordic SMEs. It integrates task management, video conferencing scheduling, and document sharing in one intuitive workspace.</t>
  </si>
  <si>
    <t>Reach 500 paying subscribers by end of Year 2 at an average monthly fee of €25. Scale to 2,000 subscribers by Year 4. Achieve positive EBIT from Year 3 onward.</t>
  </si>
  <si>
    <t>Product name</t>
  </si>
  <si>
    <t>TeamFlow – Cloud Collaboration &amp; Project Management SaaS</t>
  </si>
  <si>
    <t>Addresses a proven pain point for distributed Nordic teams. High customer lifetime value, low churn potential. Cloud-native architecture enables 80 %+ gross margins at scale, making the model highly attractive to SaaS investors.</t>
  </si>
  <si>
    <t>Growth-1  Forecast</t>
  </si>
  <si>
    <t>How much is the estimated investment?</t>
  </si>
  <si>
    <t>Investments</t>
  </si>
  <si>
    <t>How much is the estimated Operating costs?</t>
  </si>
  <si>
    <t>Estimated Costs</t>
  </si>
  <si>
    <t>How much is the estimated Revenue?</t>
  </si>
  <si>
    <t xml:space="preserve">Net Revenue </t>
  </si>
  <si>
    <t>How much is the estimated Profit?</t>
  </si>
  <si>
    <t>Profit estimates</t>
  </si>
  <si>
    <t>Profit</t>
  </si>
  <si>
    <t>Return of Investment (ROI)</t>
  </si>
  <si>
    <t>Return of Investment</t>
  </si>
  <si>
    <t>ROI %</t>
  </si>
  <si>
    <t>BUSINESS PLAN:</t>
  </si>
  <si>
    <t>Head description Growth-2:</t>
  </si>
  <si>
    <t>NordicTech Consulting delivers hands-on digital transformation support to mid-size Nordic companies, guiding clients through remote-work process redesign and TeamFlow adoption projects.</t>
  </si>
  <si>
    <t>Build a certified consulting team of 5 specialists by Year 3. Target €90,000 revenue in Year 2, growing to €240,000 by Year 5. Convert 70% of consulting clients into TeamFlow SaaS subscribers.</t>
  </si>
  <si>
    <t>NordicTech Consulting Services – Digital Transformation &amp; TeamFlow Implementation</t>
  </si>
  <si>
    <t>Consulting generates near-term cash flow while building deep customer relationships and brand credibility. Cross-sell conversion to TeamFlow increases SaaS ARR without additional acquisition cost.</t>
  </si>
  <si>
    <t>Growth-2 Forecast</t>
  </si>
  <si>
    <t>Year 1</t>
  </si>
  <si>
    <t>Head description Growth-3:</t>
  </si>
  <si>
    <t>NordicTech Academy provides structured online and in-person training programmes covering remote-work best practices, digital productivity, and TeamFlow certification. Content is delivered via a self-hosted LMS platform.</t>
  </si>
  <si>
    <t>Launch the online academy in Year 2. Certify 50+ professionals in Year 2, scaling to 300+ by Year 5. Establish NordicTech certification as a recognised credential in the Nordic HR community.</t>
  </si>
  <si>
    <t>NordicTech Academy – Remote Work &amp; TeamFlow Certification Programme</t>
  </si>
  <si>
    <t>Builds brand authority and a community of TeamFlow champions in client organisations. Digital courses have near-zero marginal delivery cost. Certified users drive organic SaaS adoption within their companies.</t>
  </si>
  <si>
    <t>Growth-3 Forecast</t>
  </si>
  <si>
    <t>Head description Growth-4:</t>
  </si>
  <si>
    <t>Business line not yet identified. Reserve this tab for future expansion.</t>
  </si>
  <si>
    <t>To be defined when the next product or market opportunity is validated.</t>
  </si>
  <si>
    <t>Product or service name – TBD</t>
  </si>
  <si>
    <t>Benefits to stakeholders – TBD</t>
  </si>
  <si>
    <t>Growth-4 Forecast</t>
  </si>
  <si>
    <t>Head description Growth-5:</t>
  </si>
  <si>
    <t>Growth-5 Forecast</t>
  </si>
  <si>
    <t>Head description Growth-6:</t>
  </si>
  <si>
    <t>Growth-6 Forecast</t>
  </si>
  <si>
    <t>Balance Forecast</t>
  </si>
  <si>
    <t>You will find updated figures from the Growth Dashboard. Debts will be updated automatically  from Investment Forecast-Contribution. If you wish, update the yellow text fields and tables with relevant information for other Income and Financial Costs.</t>
  </si>
  <si>
    <t>Variables</t>
  </si>
  <si>
    <t>Notes: The figures are supported by the company’s accounts</t>
  </si>
  <si>
    <t>Assets</t>
  </si>
  <si>
    <t>1. Assets</t>
  </si>
  <si>
    <t>Current investment Assets</t>
  </si>
  <si>
    <t>Includes cash, receivables, inventory, and other short-term resources. Year 1 own input. Dashboard-Development.</t>
  </si>
  <si>
    <t>Fixed investment Assets</t>
  </si>
  <si>
    <t>Long-term investments such as property, equipment, and infrastructure.  Dashbord-Initital Investment.</t>
  </si>
  <si>
    <t>Total Assets</t>
  </si>
  <si>
    <t>Sum of current and fixed assets, reflecting overall resource base.</t>
  </si>
  <si>
    <t>Debts</t>
  </si>
  <si>
    <t>2. Debts</t>
  </si>
  <si>
    <t>Short-term Debt</t>
  </si>
  <si>
    <t>Obligations due within one year, credit and short-term loans. Investment Forecast-Own &amp; Partner Contribution</t>
  </si>
  <si>
    <t>Long-term Debt</t>
  </si>
  <si>
    <t>Financing with maturity beyond one year, used for capital investments. Investment Forecast-Investor Contribution</t>
  </si>
  <si>
    <t>Total Debts</t>
  </si>
  <si>
    <t>Combined value of short- and long-term liabilities.</t>
  </si>
  <si>
    <t>Balance</t>
  </si>
  <si>
    <t xml:space="preserve">Figures automatically from Investment Forecast considers future capital needs aligned with business growth. </t>
  </si>
  <si>
    <t>Cost</t>
  </si>
  <si>
    <t>3. Costs</t>
  </si>
  <si>
    <t>Operational Costs</t>
  </si>
  <si>
    <t>Day-to-day expenses directly tied to business operations. Growth Dashboard-Operating Cost</t>
  </si>
  <si>
    <t>Administrative Costs</t>
  </si>
  <si>
    <t>Overhead expenses such as salaries, office rent and utilities. Growth Dashboard-Administrative Overhead Cost</t>
  </si>
  <si>
    <t>Total Costs</t>
  </si>
  <si>
    <t>Aggregate of all cost categories.</t>
  </si>
  <si>
    <t>Income</t>
  </si>
  <si>
    <t>4. Income</t>
  </si>
  <si>
    <t>Revenue</t>
  </si>
  <si>
    <t>Expected earnings from planned core business activities.  Growth Dashboard-Revenue</t>
  </si>
  <si>
    <t>Other Income</t>
  </si>
  <si>
    <t>Non-operational income such as interest, dividends or asset sales. To be explained in Business Plan documents.</t>
  </si>
  <si>
    <t>Total Income</t>
  </si>
  <si>
    <t>Combined revenue and other income.</t>
  </si>
  <si>
    <t xml:space="preserve">EBIT </t>
  </si>
  <si>
    <t xml:space="preserve">5. EBIT </t>
  </si>
  <si>
    <t>Earnings Before Interest and Taxes. Represents operating profit before deducting financial costs.</t>
  </si>
  <si>
    <t>Financial Costs</t>
  </si>
  <si>
    <t>6. Financial Costs</t>
  </si>
  <si>
    <t>Interest Expenses</t>
  </si>
  <si>
    <t>Costs associated with borrowed capital.</t>
  </si>
  <si>
    <t>Other Financial Costs</t>
  </si>
  <si>
    <t>Additional financing-related expenses.</t>
  </si>
  <si>
    <t>Total Financial Costs</t>
  </si>
  <si>
    <t>Sum of all financial obligations.</t>
  </si>
  <si>
    <t>Net Earnings - EBITDA</t>
  </si>
  <si>
    <t>7. Net Earnings - EBITDA</t>
  </si>
  <si>
    <t>Final profit after all costs, debts, and financial expenses are deducted. - Earnings after financial costs</t>
  </si>
  <si>
    <t>Cash Flow Forecast</t>
  </si>
  <si>
    <t>You will find a summary of your liquidity updates in this tab. You will see a fully updated table and a real-time graph. In this tab, you have automated updates from Balance Forecast.</t>
  </si>
  <si>
    <t xml:space="preserve">Opening balance </t>
  </si>
  <si>
    <t>Cash Inflows - Total Income</t>
  </si>
  <si>
    <t>Total Cash</t>
  </si>
  <si>
    <t>Cash Outflows - Total Costs</t>
  </si>
  <si>
    <t>Net Cash Flow - EBIT (Earnings Before Interest and Taxes)</t>
  </si>
  <si>
    <t xml:space="preserve">Cash Flow 1 - Closing Balance </t>
  </si>
  <si>
    <t> How to Use It</t>
  </si>
  <si>
    <t>1. Opening Balance: The amount of cash you have at the beginning of the year. Starting input.</t>
  </si>
  <si>
    <t>2. Cash Inflows: All expected income (e.g., sales, loans, investments).</t>
  </si>
  <si>
    <t>3. Cash Outflows: All expected expenses (e.g., rent, salaries, utilities).</t>
  </si>
  <si>
    <t>4. Net Cash Flow: Cash Inflows - Cash Outflows</t>
  </si>
  <si>
    <t>5. Closing Balance: Opening Balance + Net Cash Flow (becomes next year’s Opening Balance)</t>
  </si>
  <si>
    <t>Investment Forecast</t>
  </si>
  <si>
    <t xml:space="preserve"> This section shows whether the total planned contributions fully support the projected investments and action plans.You will find Updated Asset and Net Cash Flow-EBITDA figures from the Balance Forecast. Your Own contribution and Partner &amp; loan to Short-term Debt, and Investor contribution to Long-term Debt will update automatically to Balance Forecast.</t>
  </si>
  <si>
    <t>Start investment for the year.</t>
  </si>
  <si>
    <t>Net Cash Flow - EBITDA</t>
  </si>
  <si>
    <t xml:space="preserve">Earnings during the year after financial costs </t>
  </si>
  <si>
    <t xml:space="preserve">Total Investment Need </t>
  </si>
  <si>
    <t>Requirements to fulfill for covering your plan -Balance Forecast -Total Asset.( - figures shows needed Contribution)</t>
  </si>
  <si>
    <t>Investment balance Requirements - Capital investment asked for</t>
  </si>
  <si>
    <t>Own contribution</t>
  </si>
  <si>
    <t>You and your family investing for example. Balance Forecast-Short-term Debt</t>
  </si>
  <si>
    <t>Partner contribution &amp; loan</t>
  </si>
  <si>
    <t>Governmental help and other contributions from businesses. Balance Forecast-Short-term Debt</t>
  </si>
  <si>
    <t>Investor contribution</t>
  </si>
  <si>
    <t>Investors capital as private equity or VC capital. -  Balance Forecast-Longt-term Debt</t>
  </si>
  <si>
    <t>Total Contribution</t>
  </si>
  <si>
    <t>This is the amount that has to be covered to meet Total investment needs</t>
  </si>
  <si>
    <t>Balanced investment Status</t>
  </si>
  <si>
    <t xml:space="preserve">   The amount that you have covered from Total investment need with Total Contribution.</t>
  </si>
  <si>
    <t>Funding Readiness Summary</t>
  </si>
  <si>
    <t>This summary confirms whether your investment plan is fully funded.</t>
  </si>
  <si>
    <t>Now STORY MEETS NUMBERS and a final piece of the pussle comes together.</t>
  </si>
  <si>
    <t>Frequently Asked Questions:</t>
  </si>
  <si>
    <t>How is this Forecast model configured?</t>
  </si>
  <si>
    <t>Calculation Options</t>
  </si>
  <si>
    <t>Examples</t>
  </si>
  <si>
    <t>Short-term resources, current assets: Research&amp;Development, Cost of equipment + setup expenses</t>
  </si>
  <si>
    <t>Long-term resources, fixed assets: Property, Cost of equipment + setup expenses</t>
  </si>
  <si>
    <t>$100,000</t>
  </si>
  <si>
    <t>Fixed costs + variable costs</t>
  </si>
  <si>
    <t>$10,000 fixed + $5 per unit</t>
  </si>
  <si>
    <t>Sales volume × unit price</t>
  </si>
  <si>
    <t>100 units sold at $50 each</t>
  </si>
  <si>
    <t>Revenue - Operating Expenses</t>
  </si>
  <si>
    <t>$5,000</t>
  </si>
  <si>
    <t>Return on Investment (ROI)</t>
  </si>
  <si>
    <t>(Net Revenue/Total Investment) × 100%</t>
  </si>
  <si>
    <t>($5,000 / $100,000) × 100%</t>
  </si>
  <si>
    <t>What is BG Dashboard</t>
  </si>
  <si>
    <t>Dashboard is a summarice of possible incomes from different bussiness areas.</t>
  </si>
  <si>
    <t>What is Overhead</t>
  </si>
  <si>
    <t>Overhead cost is fixed cost that you have as a necessity for your company.</t>
  </si>
  <si>
    <t>Overhead cost splits in dashboard together with the sum of Growth you created.</t>
  </si>
  <si>
    <t>What is Business Growth?</t>
  </si>
  <si>
    <t>Business Growth is your selling proposals divided into different sectors of product or services</t>
  </si>
  <si>
    <t>What is the purpose of Business Growth document?</t>
  </si>
  <si>
    <t>Business Growth explains different ways of possible incomes from product or services.</t>
  </si>
  <si>
    <t>Here, you calculate your planned line of business opportunity. Update the text field and table with the following information: Investment, Operating Costs, and Net Revenue, including explanations for each field. Your Input of Profit and Return on Investment (ROI) is calculated in real time. The summaries are automatically transferred to the Growth Dashboard. BG1 is your default tab, and BG5 and BG6 are used to add any additional business you identified.</t>
  </si>
  <si>
    <t>Currency</t>
  </si>
  <si>
    <t>Dollar</t>
  </si>
  <si>
    <t>Type the plan name and currency into the yellow fields. The information will update in the other tabs automatically.</t>
  </si>
  <si>
    <t>Business Plan name:</t>
  </si>
  <si>
    <t>Define currency by free text:</t>
  </si>
  <si>
    <t>SEK</t>
  </si>
  <si>
    <t>Overhead - Business Growth</t>
  </si>
  <si>
    <t>Explains and points out different Line of Business possibilities. Start with the Overhead tab and continue with BG-1 to BG-6, and it will automatically update the Business Growth Dashboard.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</si>
</sst>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k_r"/>
  </numFmts>
  <fonts count="65" x14ac:knownFonts="1">
    <font>
      <sz val="11"/>
      <color theme="1"/>
      <name val="Calibri"/>
      <family val="2"/>
      <charset val="1"/>
    </font>
    <font>
      <b/>
      <sz val="14"/>
      <color rgb="FF9EDC3F"/>
      <name val="Calibri"/>
      <charset val="1"/>
    </font>
    <font>
      <b/>
      <sz val="28"/>
      <color rgb="FFFFFFFF"/>
      <name val="Calibri"/>
      <family val="2"/>
      <charset val="1"/>
    </font>
    <font>
      <b/>
      <sz val="18"/>
      <color rgb="FF6A4BC3"/>
      <name val="Calibri"/>
      <family val="2"/>
      <charset val="1"/>
    </font>
    <font>
      <sz val="11"/>
      <name val="Calibri"/>
      <family val="2"/>
      <charset val="1"/>
    </font>
    <font>
      <b/>
      <sz val="9"/>
      <color rgb="FF6A4BC3"/>
      <name val="Calibri"/>
      <family val="2"/>
      <charset val="1"/>
    </font>
    <font>
      <sz val="12"/>
      <color theme="1"/>
      <name val="Calibri"/>
      <family val="2"/>
      <charset val="1"/>
    </font>
    <font>
      <b/>
      <u/>
      <sz val="12"/>
      <color theme="0"/>
      <name val="Calibri"/>
      <family val="2"/>
      <charset val="1"/>
    </font>
    <font>
      <u/>
      <sz val="11"/>
      <color theme="10"/>
      <name val="Calibri"/>
      <family val="2"/>
      <charset val="1"/>
    </font>
    <font>
      <sz val="10"/>
      <color rgb="FF333333"/>
      <name val="Calibri"/>
      <charset val="1"/>
    </font>
    <font>
      <sz val="10"/>
      <color rgb="FF333333"/>
      <name val="Calibri"/>
      <family val="2"/>
      <charset val="1"/>
    </font>
    <font>
      <sz val="8"/>
      <name val="Calibri"/>
      <family val="2"/>
      <charset val="1"/>
    </font>
    <font>
      <b/>
      <sz val="20"/>
      <color rgb="FFFFFFFF"/>
      <name val="Calibri"/>
      <charset val="1"/>
    </font>
    <font>
      <b/>
      <sz val="11"/>
      <color rgb="FF9EDC3F"/>
      <name val="Calibri"/>
      <charset val="1"/>
    </font>
    <font>
      <b/>
      <sz val="10"/>
      <color rgb="FF333333"/>
      <name val="Calibri"/>
      <charset val="1"/>
    </font>
    <font>
      <sz val="9"/>
      <color rgb="FF444444"/>
      <name val="Calibri"/>
      <charset val="1"/>
    </font>
    <font>
      <b/>
      <sz val="14"/>
      <color rgb="FF6A4BC3"/>
      <name val="Calibri"/>
      <family val="2"/>
      <charset val="1"/>
    </font>
    <font>
      <sz val="12"/>
      <color rgb="FF333333"/>
      <name val="Calibri"/>
      <family val="2"/>
      <charset val="1"/>
    </font>
    <font>
      <b/>
      <sz val="10"/>
      <color rgb="FF6A4BC3"/>
      <name val="Calibri"/>
      <charset val="1"/>
    </font>
    <font>
      <b/>
      <sz val="9"/>
      <color rgb="FF6A4BC3"/>
      <name val="Calibri"/>
      <charset val="1"/>
    </font>
    <font>
      <b/>
      <sz val="10"/>
      <color rgb="FFFFFFFF"/>
      <name val="Calibri"/>
      <charset val="1"/>
    </font>
    <font>
      <b/>
      <sz val="11"/>
      <color theme="1"/>
      <name val="Calibri"/>
      <family val="2"/>
      <charset val="1"/>
    </font>
    <font>
      <b/>
      <sz val="18"/>
      <color rgb="FFFFFFFF"/>
      <name val="Calibri"/>
      <family val="2"/>
      <charset val="1"/>
    </font>
    <font>
      <b/>
      <sz val="18"/>
      <color rgb="FFFFFFFF"/>
      <name val="Calibri"/>
      <charset val="1"/>
    </font>
    <font>
      <b/>
      <sz val="12"/>
      <color rgb="FF6A4BC3"/>
      <name val="Calibri"/>
      <charset val="1"/>
    </font>
    <font>
      <b/>
      <sz val="14"/>
      <color rgb="FF6A4BC3"/>
      <name val="Calibri"/>
      <charset val="1"/>
    </font>
    <font>
      <b/>
      <sz val="10"/>
      <color theme="0"/>
      <name val="Calibri"/>
      <family val="2"/>
      <charset val="1"/>
    </font>
    <font>
      <sz val="10"/>
      <color rgb="FF000000"/>
      <name val="Times New Roman"/>
      <family val="1"/>
      <charset val="1"/>
    </font>
    <font>
      <b/>
      <sz val="14"/>
      <color rgb="FFFFFFFF"/>
      <name val="Calibri"/>
      <charset val="1"/>
    </font>
    <font>
      <sz val="10"/>
      <color rgb="FFFFFFFF"/>
      <name val="Calibri"/>
      <charset val="1"/>
    </font>
    <font>
      <b/>
      <sz val="11"/>
      <color rgb="FF6A4BC3"/>
      <name val="Calibri"/>
      <family val="2"/>
      <charset val="1"/>
    </font>
    <font>
      <b/>
      <sz val="11"/>
      <color rgb="FF6A4BC3"/>
      <name val="Calibri"/>
      <charset val="1"/>
    </font>
    <font>
      <b/>
      <sz val="12"/>
      <color rgb="FF6A4BC3"/>
      <name val="Calibri"/>
      <family val="2"/>
      <charset val="1"/>
    </font>
    <font>
      <sz val="9"/>
      <color rgb="FF989898"/>
      <name val="Calibri"/>
      <charset val="1"/>
    </font>
    <font>
      <sz val="9"/>
      <color rgb="FF555555"/>
      <name val="Calibri"/>
      <family val="2"/>
      <charset val="1"/>
    </font>
    <font>
      <sz val="10"/>
      <color rgb="FF555555"/>
      <name val="Calibri"/>
      <family val="2"/>
      <charset val="1"/>
    </font>
    <font>
      <b/>
      <sz val="12"/>
      <color rgb="FFFFFFFF"/>
      <name val="Calibri"/>
      <family val="2"/>
      <charset val="1"/>
    </font>
    <font>
      <sz val="11"/>
      <color rgb="FFFF0000"/>
      <name val="Calibri"/>
      <family val="2"/>
      <charset val="1"/>
    </font>
    <font>
      <b/>
      <sz val="10"/>
      <name val="Calibri"/>
      <family val="2"/>
      <charset val="1"/>
    </font>
    <font>
      <sz val="9"/>
      <color rgb="FF555555"/>
      <name val="Calibri"/>
      <charset val="1"/>
    </font>
    <font>
      <b/>
      <sz val="10"/>
      <color rgb="FFFFFFFF"/>
      <name val="Calibri"/>
      <family val="2"/>
      <charset val="1"/>
    </font>
    <font>
      <b/>
      <sz val="10"/>
      <color rgb="FF6A4BC3"/>
      <name val="Calibri"/>
      <family val="2"/>
      <charset val="1"/>
    </font>
    <font>
      <b/>
      <sz val="10"/>
      <color rgb="FF333333"/>
      <name val="Calibri"/>
      <family val="2"/>
      <charset val="1"/>
    </font>
    <font>
      <sz val="10"/>
      <color theme="1"/>
      <name val="Calibri"/>
      <family val="2"/>
      <charset val="1"/>
    </font>
    <font>
      <b/>
      <sz val="12"/>
      <color rgb="FF333333"/>
      <name val="Calibri"/>
      <family val="2"/>
      <charset val="1"/>
    </font>
    <font>
      <sz val="9"/>
      <color rgb="FF333333"/>
      <name val="Calibri"/>
      <charset val="1"/>
    </font>
    <font>
      <sz val="12"/>
      <color theme="1"/>
      <name val="Calibri"/>
      <family val="2"/>
      <scheme val="minor"/>
    </font>
    <font>
      <b/>
      <sz val="12"/>
      <color rgb="FF6A4BC3"/>
      <name val="Calibri"/>
      <family val="2"/>
      <scheme val="minor"/>
    </font>
    <font>
      <sz val="12"/>
      <color rgb="FF333333"/>
      <name val="Calibri"/>
      <family val="2"/>
      <scheme val="minor"/>
    </font>
    <font>
      <sz val="10"/>
      <color rgb="FF333333"/>
      <name val="Calibri"/>
      <family val="2"/>
      <scheme val="minor"/>
    </font>
    <font>
      <b/>
      <sz val="12"/>
      <color rgb="FF333333"/>
      <name val="Calibri"/>
      <family val="2"/>
      <scheme val="minor"/>
    </font>
    <font>
      <sz val="12"/>
      <color rgb="FF333333"/>
      <name val="Calibri"/>
      <family val="2"/>
    </font>
    <font>
      <sz val="11"/>
      <color rgb="FF333333"/>
      <name val="Calibri"/>
      <family val="2"/>
      <charset val="1"/>
    </font>
    <font>
      <sz val="11"/>
      <color rgb="FF444444"/>
      <name val="Calibri"/>
      <family val="2"/>
      <charset val="1"/>
    </font>
    <font>
      <b/>
      <sz val="11"/>
      <color rgb="FF6A4BC3"/>
      <name val="Calibri"/>
      <family val="2"/>
    </font>
    <font>
      <b/>
      <sz val="18"/>
      <color rgb="FFFFFFFF"/>
      <name val="Calibri"/>
      <family val="2"/>
    </font>
    <font>
      <b/>
      <sz val="12"/>
      <color rgb="FF6A4BC3"/>
      <name val="Calibri"/>
      <family val="2"/>
    </font>
    <font>
      <b/>
      <sz val="12"/>
      <color theme="0"/>
      <name val="Calibri"/>
      <family val="2"/>
      <charset val="1"/>
    </font>
    <font>
      <sz val="12"/>
      <name val="Calibri"/>
      <family val="2"/>
      <charset val="1"/>
    </font>
    <font>
      <sz val="14"/>
      <color rgb="FF333333"/>
      <name val="Calibri"/>
      <family val="2"/>
    </font>
    <font>
      <sz val="10"/>
      <color rgb="FF444444"/>
      <name val="Calibri"/>
      <family val="2"/>
    </font>
    <font>
      <b/>
      <sz val="10"/>
      <color rgb="FF444444"/>
      <name val="Calibri"/>
      <family val="2"/>
    </font>
    <font>
      <b/>
      <sz val="11"/>
      <color rgb="FF333333"/>
      <name val="Calibri"/>
      <family val="2"/>
    </font>
    <font>
      <b/>
      <sz val="20"/>
      <color rgb="FFFFFFFF"/>
      <name val="Calibri"/>
      <family val="2"/>
    </font>
    <font>
      <sz val="12"/>
      <color rgb="FFFFFFFF"/>
      <name val="Calibri"/>
      <family val="2"/>
    </font>
  </fonts>
  <fills count="19">
    <fill>
      <patternFill patternType="none"/>
    </fill>
    <fill>
      <patternFill patternType="gray125"/>
    </fill>
    <fill>
      <patternFill patternType="solid">
        <fgColor rgb="FF9EDC3F"/>
        <bgColor rgb="FFA5A5A5"/>
      </patternFill>
    </fill>
    <fill>
      <patternFill patternType="solid">
        <fgColor rgb="FF6A4BC3"/>
        <bgColor rgb="FF7030A0"/>
      </patternFill>
    </fill>
    <fill>
      <patternFill patternType="solid">
        <fgColor rgb="FFFFFFFF"/>
        <bgColor rgb="FFFAFAFA"/>
      </patternFill>
    </fill>
    <fill>
      <patternFill patternType="solid">
        <fgColor rgb="FFF3F3F3"/>
        <bgColor rgb="FFF2F2F2"/>
      </patternFill>
    </fill>
    <fill>
      <patternFill patternType="solid">
        <fgColor theme="0" tint="-4.9989318521683403E-2"/>
        <bgColor rgb="FFF3F3F3"/>
      </patternFill>
    </fill>
    <fill>
      <patternFill patternType="solid">
        <fgColor rgb="FFFFF8E1"/>
        <bgColor rgb="FFFFF5F5"/>
      </patternFill>
    </fill>
    <fill>
      <patternFill patternType="solid">
        <fgColor rgb="FFEDE7F6"/>
        <bgColor rgb="FFE8E8E8"/>
      </patternFill>
    </fill>
    <fill>
      <patternFill patternType="solid">
        <fgColor rgb="FFFAFAFA"/>
        <bgColor rgb="FFFFFFFF"/>
      </patternFill>
    </fill>
    <fill>
      <patternFill patternType="solid">
        <fgColor rgb="FFF0FAF0"/>
        <bgColor rgb="FFF3F3F3"/>
      </patternFill>
    </fill>
    <fill>
      <patternFill patternType="solid">
        <fgColor rgb="FFFFF5F5"/>
        <bgColor rgb="FFFAFAFA"/>
      </patternFill>
    </fill>
    <fill>
      <patternFill patternType="solid">
        <fgColor rgb="FFF0FADD"/>
        <bgColor rgb="FFF0FAF0"/>
      </patternFill>
    </fill>
    <fill>
      <patternFill patternType="solid">
        <fgColor theme="9" tint="0.79989013336588644"/>
        <bgColor rgb="FFE8E8E8"/>
      </patternFill>
    </fill>
    <fill>
      <patternFill patternType="solid">
        <fgColor rgb="FFFFFF00"/>
        <bgColor rgb="FFFFC500"/>
      </patternFill>
    </fill>
    <fill>
      <patternFill patternType="solid">
        <fgColor rgb="FFFFFFFF"/>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4.9989318521683403E-2"/>
        <bgColor rgb="FFFFC000"/>
      </patternFill>
    </fill>
  </fills>
  <borders count="28">
    <border>
      <left/>
      <right/>
      <top/>
      <bottom/>
      <diagonal/>
    </border>
    <border>
      <left/>
      <right/>
      <top style="thick">
        <color rgb="FF9EDC3F"/>
      </top>
      <bottom/>
      <diagonal/>
    </border>
    <border>
      <left style="thin">
        <color rgb="FFD9D9D9"/>
      </left>
      <right style="thin">
        <color rgb="FFE8E8E8"/>
      </right>
      <top style="thin">
        <color rgb="FFD9D9D9"/>
      </top>
      <bottom style="thin">
        <color rgb="FFE8E8E8"/>
      </bottom>
      <diagonal/>
    </border>
    <border>
      <left style="thin">
        <color rgb="FFE8E8E8"/>
      </left>
      <right style="thin">
        <color rgb="FFE8E8E8"/>
      </right>
      <top style="thin">
        <color rgb="FFD9D9D9"/>
      </top>
      <bottom style="thin">
        <color rgb="FFE8E8E8"/>
      </bottom>
      <diagonal/>
    </border>
    <border>
      <left style="thin">
        <color rgb="FFE8E8E8"/>
      </left>
      <right style="thin">
        <color rgb="FFD9D9D9"/>
      </right>
      <top style="thin">
        <color rgb="FFD9D9D9"/>
      </top>
      <bottom style="thin">
        <color rgb="FFE8E8E8"/>
      </bottom>
      <diagonal/>
    </border>
    <border>
      <left style="thin">
        <color rgb="FFD9D9D9"/>
      </left>
      <right style="thin">
        <color rgb="FFE8E8E8"/>
      </right>
      <top style="thin">
        <color rgb="FFE8E8E8"/>
      </top>
      <bottom style="thin">
        <color rgb="FFE8E8E8"/>
      </bottom>
      <diagonal/>
    </border>
    <border>
      <left style="thin">
        <color rgb="FFD9D9D9"/>
      </left>
      <right style="thin">
        <color rgb="FFE8E8E8"/>
      </right>
      <top style="thin">
        <color rgb="FFE8E8E8"/>
      </top>
      <bottom/>
      <diagonal/>
    </border>
    <border>
      <left style="thin">
        <color rgb="FFD9D9D9"/>
      </left>
      <right/>
      <top style="thin">
        <color rgb="FFE8E8E8"/>
      </top>
      <bottom style="thin">
        <color rgb="FFD9D9D9"/>
      </bottom>
      <diagonal/>
    </border>
    <border>
      <left/>
      <right/>
      <top style="thin">
        <color rgb="FFE8E8E8"/>
      </top>
      <bottom style="thin">
        <color rgb="FFD9D9D9"/>
      </bottom>
      <diagonal/>
    </border>
    <border>
      <left/>
      <right style="thin">
        <color rgb="FFD9D9D9"/>
      </right>
      <top style="thin">
        <color rgb="FFE8E8E8"/>
      </top>
      <bottom style="thin">
        <color rgb="FFD9D9D9"/>
      </bottom>
      <diagonal/>
    </border>
    <border>
      <left style="thick">
        <color rgb="FFFFC500"/>
      </left>
      <right/>
      <top/>
      <bottom/>
      <diagonal/>
    </border>
    <border>
      <left/>
      <right/>
      <top style="thin">
        <color rgb="FFD9D9D9"/>
      </top>
      <bottom style="thin">
        <color rgb="FFE8E8E8"/>
      </bottom>
      <diagonal/>
    </border>
    <border>
      <left/>
      <right/>
      <top style="thin">
        <color rgb="FFE8E8E8"/>
      </top>
      <bottom style="thin">
        <color rgb="FFE8E8E8"/>
      </bottom>
      <diagonal/>
    </border>
    <border>
      <left/>
      <right/>
      <top/>
      <bottom style="thin">
        <color rgb="FFFFC500"/>
      </bottom>
      <diagonal/>
    </border>
    <border>
      <left/>
      <right/>
      <top/>
      <bottom style="thin">
        <color rgb="FFD9D9D9"/>
      </bottom>
      <diagonal/>
    </border>
    <border>
      <left/>
      <right/>
      <top style="thin">
        <color rgb="FFD9D9D9"/>
      </top>
      <bottom/>
      <diagonal/>
    </border>
    <border>
      <left/>
      <right/>
      <top style="thin">
        <color rgb="FFD9D9D9"/>
      </top>
      <bottom style="thin">
        <color rgb="FFEDEDED"/>
      </bottom>
      <diagonal/>
    </border>
    <border>
      <left/>
      <right style="thin">
        <color rgb="FFE8E8E8"/>
      </right>
      <top style="thin">
        <color rgb="FFD9D9D9"/>
      </top>
      <bottom style="thin">
        <color rgb="FFEDEDED"/>
      </bottom>
      <diagonal/>
    </border>
    <border>
      <left/>
      <right/>
      <top style="thin">
        <color rgb="FFEDEDED"/>
      </top>
      <bottom style="thin">
        <color rgb="FFEDEDED"/>
      </bottom>
      <diagonal/>
    </border>
    <border>
      <left/>
      <right style="thin">
        <color rgb="FFE8E8E8"/>
      </right>
      <top style="thin">
        <color rgb="FFEDEDED"/>
      </top>
      <bottom style="thin">
        <color rgb="FFEDEDED"/>
      </bottom>
      <diagonal/>
    </border>
    <border>
      <left/>
      <right/>
      <top style="thin">
        <color rgb="FFEDEDED"/>
      </top>
      <bottom/>
      <diagonal/>
    </border>
    <border>
      <left/>
      <right style="thin">
        <color rgb="FFE8E8E8"/>
      </right>
      <top style="thin">
        <color rgb="FFEDEDED"/>
      </top>
      <bottom/>
      <diagonal/>
    </border>
    <border>
      <left/>
      <right style="thin">
        <color rgb="FFE8E8E8"/>
      </right>
      <top/>
      <bottom/>
      <diagonal/>
    </border>
    <border>
      <left style="thin">
        <color rgb="FFE8E8E8"/>
      </left>
      <right/>
      <top/>
      <bottom/>
      <diagonal/>
    </border>
    <border>
      <left/>
      <right/>
      <top style="thin">
        <color rgb="FFEDEDED"/>
      </top>
      <bottom style="thin">
        <color rgb="FF6A4BC3"/>
      </bottom>
      <diagonal/>
    </border>
    <border>
      <left style="thin">
        <color rgb="FFE8E8E8"/>
      </left>
      <right style="thin">
        <color rgb="FFE8E8E8"/>
      </right>
      <top/>
      <bottom style="thin">
        <color rgb="FFD9D9D9"/>
      </bottom>
      <diagonal/>
    </border>
    <border>
      <left/>
      <right/>
      <top style="thin">
        <color rgb="FFEDEDED"/>
      </top>
      <bottom style="medium">
        <color rgb="FF6A4BC3"/>
      </bottom>
      <diagonal/>
    </border>
    <border>
      <left style="thick">
        <color rgb="FF9EDC3F"/>
      </left>
      <right/>
      <top/>
      <bottom/>
      <diagonal/>
    </border>
  </borders>
  <cellStyleXfs count="2">
    <xf numFmtId="0" fontId="0" fillId="0" borderId="0"/>
    <xf numFmtId="0" fontId="8" fillId="0" borderId="0"/>
  </cellStyleXfs>
  <cellXfs count="223">
    <xf numFmtId="0" fontId="0" fillId="0" borderId="0" xfId="0"/>
    <xf numFmtId="0" fontId="15" fillId="4" borderId="0" xfId="0" applyFont="1" applyFill="1" applyAlignment="1" applyProtection="1">
      <alignment vertical="center" wrapText="1"/>
      <protection hidden="1"/>
    </xf>
    <xf numFmtId="0" fontId="0" fillId="0" borderId="0" xfId="0" applyProtection="1">
      <protection hidden="1"/>
    </xf>
    <xf numFmtId="0" fontId="0" fillId="0" borderId="0" xfId="0" applyAlignment="1" applyProtection="1">
      <alignment horizontal="right" vertical="top"/>
      <protection hidden="1"/>
    </xf>
    <xf numFmtId="0" fontId="0" fillId="2" borderId="0" xfId="0" applyFill="1" applyAlignment="1" applyProtection="1">
      <alignment vertical="center" wrapText="1"/>
      <protection hidden="1"/>
    </xf>
    <xf numFmtId="0" fontId="0" fillId="3" borderId="1" xfId="0" applyFill="1" applyBorder="1" applyAlignment="1" applyProtection="1">
      <alignment vertical="center" wrapText="1"/>
      <protection hidden="1"/>
    </xf>
    <xf numFmtId="0" fontId="0" fillId="3" borderId="0" xfId="0" applyFill="1" applyAlignment="1" applyProtection="1">
      <alignment vertical="center" wrapText="1"/>
      <protection hidden="1"/>
    </xf>
    <xf numFmtId="0" fontId="0" fillId="4" borderId="0" xfId="0" applyFill="1" applyAlignment="1" applyProtection="1">
      <alignment vertical="center" wrapText="1"/>
      <protection hidden="1"/>
    </xf>
    <xf numFmtId="0" fontId="5" fillId="4" borderId="0" xfId="0" applyFont="1" applyFill="1" applyAlignment="1" applyProtection="1">
      <alignment vertical="center" wrapText="1"/>
      <protection hidden="1"/>
    </xf>
    <xf numFmtId="0" fontId="9" fillId="5" borderId="0" xfId="0" applyFont="1" applyFill="1" applyAlignment="1" applyProtection="1">
      <alignment vertical="center" wrapText="1"/>
      <protection hidden="1"/>
    </xf>
    <xf numFmtId="0" fontId="0" fillId="4" borderId="0" xfId="0" applyFill="1" applyProtection="1">
      <protection hidden="1"/>
    </xf>
    <xf numFmtId="0" fontId="0" fillId="4" borderId="0" xfId="0" applyFill="1" applyAlignment="1" applyProtection="1">
      <alignment horizontal="right" vertical="top"/>
      <protection hidden="1"/>
    </xf>
    <xf numFmtId="0" fontId="9" fillId="2" borderId="1" xfId="0" applyFont="1" applyFill="1" applyBorder="1" applyAlignment="1" applyProtection="1">
      <alignment vertical="center"/>
      <protection hidden="1"/>
    </xf>
    <xf numFmtId="0" fontId="9" fillId="3" borderId="0" xfId="0" applyFont="1" applyFill="1" applyAlignment="1" applyProtection="1">
      <alignment vertical="center"/>
      <protection hidden="1"/>
    </xf>
    <xf numFmtId="0" fontId="13" fillId="3" borderId="0" xfId="0" applyFont="1" applyFill="1" applyAlignment="1" applyProtection="1">
      <alignment horizontal="right" vertical="center"/>
      <protection hidden="1"/>
    </xf>
    <xf numFmtId="0" fontId="9" fillId="4" borderId="0" xfId="0" applyFont="1" applyFill="1" applyAlignment="1" applyProtection="1">
      <alignment vertical="center"/>
      <protection hidden="1"/>
    </xf>
    <xf numFmtId="0" fontId="0" fillId="0" borderId="0" xfId="0" applyAlignment="1" applyProtection="1">
      <alignment horizontal="left"/>
      <protection hidden="1"/>
    </xf>
    <xf numFmtId="0" fontId="16" fillId="4" borderId="0" xfId="0" applyFont="1" applyFill="1" applyAlignment="1" applyProtection="1">
      <alignment horizontal="right" vertical="center"/>
      <protection hidden="1"/>
    </xf>
    <xf numFmtId="0" fontId="19" fillId="4" borderId="0" xfId="0" applyFont="1" applyFill="1" applyAlignment="1" applyProtection="1">
      <alignment horizontal="left" vertical="center"/>
      <protection hidden="1"/>
    </xf>
    <xf numFmtId="0" fontId="20" fillId="3" borderId="2" xfId="0" applyFont="1" applyFill="1" applyBorder="1" applyAlignment="1" applyProtection="1">
      <alignment horizontal="center" vertical="center"/>
      <protection hidden="1"/>
    </xf>
    <xf numFmtId="0" fontId="20" fillId="3" borderId="3" xfId="0" applyFont="1" applyFill="1" applyBorder="1" applyAlignment="1" applyProtection="1">
      <alignment horizontal="center" vertical="center"/>
      <protection hidden="1"/>
    </xf>
    <xf numFmtId="0" fontId="20" fillId="3" borderId="4" xfId="0" applyFont="1" applyFill="1" applyBorder="1" applyAlignment="1" applyProtection="1">
      <alignment horizontal="center" vertical="center"/>
      <protection hidden="1"/>
    </xf>
    <xf numFmtId="0" fontId="9" fillId="5" borderId="5" xfId="0" applyFont="1" applyFill="1" applyBorder="1" applyAlignment="1" applyProtection="1">
      <alignment horizontal="left" vertical="center"/>
      <protection hidden="1"/>
    </xf>
    <xf numFmtId="3" fontId="0" fillId="5" borderId="0" xfId="0" applyNumberFormat="1" applyFill="1" applyAlignment="1" applyProtection="1">
      <alignment horizontal="center"/>
      <protection hidden="1"/>
    </xf>
    <xf numFmtId="3" fontId="21" fillId="5" borderId="0" xfId="0" applyNumberFormat="1" applyFont="1" applyFill="1" applyAlignment="1" applyProtection="1">
      <alignment horizontal="center"/>
      <protection hidden="1"/>
    </xf>
    <xf numFmtId="0" fontId="9" fillId="4" borderId="5" xfId="0" applyFont="1" applyFill="1" applyBorder="1" applyAlignment="1" applyProtection="1">
      <alignment horizontal="left" vertical="center"/>
      <protection hidden="1"/>
    </xf>
    <xf numFmtId="3" fontId="0" fillId="0" borderId="0" xfId="0" applyNumberFormat="1" applyAlignment="1" applyProtection="1">
      <alignment horizontal="center"/>
      <protection hidden="1"/>
    </xf>
    <xf numFmtId="3" fontId="21" fillId="0" borderId="0" xfId="0" applyNumberFormat="1" applyFont="1" applyAlignment="1" applyProtection="1">
      <alignment horizontal="center"/>
      <protection hidden="1"/>
    </xf>
    <xf numFmtId="0" fontId="9" fillId="6" borderId="5" xfId="0" applyFont="1" applyFill="1" applyBorder="1" applyAlignment="1" applyProtection="1">
      <alignment horizontal="left" vertical="center"/>
      <protection hidden="1"/>
    </xf>
    <xf numFmtId="3" fontId="0" fillId="6" borderId="0" xfId="0" applyNumberFormat="1" applyFill="1" applyAlignment="1" applyProtection="1">
      <alignment horizontal="center"/>
      <protection hidden="1"/>
    </xf>
    <xf numFmtId="3" fontId="21" fillId="6" borderId="0" xfId="0" applyNumberFormat="1" applyFont="1" applyFill="1" applyAlignment="1" applyProtection="1">
      <alignment horizontal="center"/>
      <protection hidden="1"/>
    </xf>
    <xf numFmtId="0" fontId="9" fillId="0" borderId="6" xfId="0" applyFont="1" applyBorder="1" applyAlignment="1" applyProtection="1">
      <alignment horizontal="left" vertical="center"/>
      <protection hidden="1"/>
    </xf>
    <xf numFmtId="0" fontId="20" fillId="3" borderId="7" xfId="0" applyFont="1" applyFill="1" applyBorder="1" applyAlignment="1" applyProtection="1">
      <alignment horizontal="left"/>
      <protection hidden="1"/>
    </xf>
    <xf numFmtId="9" fontId="20" fillId="3" borderId="8" xfId="0" applyNumberFormat="1" applyFont="1" applyFill="1" applyBorder="1" applyAlignment="1" applyProtection="1">
      <alignment horizontal="center"/>
      <protection hidden="1"/>
    </xf>
    <xf numFmtId="9" fontId="20" fillId="3" borderId="9" xfId="0" applyNumberFormat="1" applyFont="1" applyFill="1" applyBorder="1" applyAlignment="1" applyProtection="1">
      <alignment horizontal="center"/>
      <protection hidden="1"/>
    </xf>
    <xf numFmtId="0" fontId="23" fillId="3" borderId="1" xfId="0" applyFont="1" applyFill="1" applyBorder="1" applyAlignment="1" applyProtection="1">
      <alignment vertical="center" wrapText="1"/>
      <protection hidden="1"/>
    </xf>
    <xf numFmtId="0" fontId="9" fillId="4" borderId="0" xfId="0" applyFont="1" applyFill="1" applyAlignment="1" applyProtection="1">
      <alignment vertical="center" wrapText="1"/>
      <protection hidden="1"/>
    </xf>
    <xf numFmtId="0" fontId="24" fillId="4" borderId="0" xfId="0" applyFont="1" applyFill="1" applyAlignment="1" applyProtection="1">
      <alignment vertical="center" wrapText="1"/>
      <protection hidden="1"/>
    </xf>
    <xf numFmtId="0" fontId="0" fillId="0" borderId="0" xfId="0" applyAlignment="1" applyProtection="1">
      <alignment vertical="top"/>
      <protection hidden="1"/>
    </xf>
    <xf numFmtId="0" fontId="20" fillId="3" borderId="11" xfId="0" applyFont="1" applyFill="1" applyBorder="1" applyAlignment="1" applyProtection="1">
      <alignment horizontal="left" vertical="center" wrapText="1"/>
      <protection hidden="1"/>
    </xf>
    <xf numFmtId="0" fontId="20" fillId="3" borderId="11" xfId="0" applyFont="1" applyFill="1" applyBorder="1" applyAlignment="1" applyProtection="1">
      <alignment horizontal="center" vertical="center" wrapText="1"/>
      <protection hidden="1"/>
    </xf>
    <xf numFmtId="0" fontId="27" fillId="0" borderId="0" xfId="0" applyFont="1" applyAlignment="1" applyProtection="1">
      <alignment vertical="center" wrapText="1"/>
      <protection hidden="1"/>
    </xf>
    <xf numFmtId="0" fontId="9" fillId="4" borderId="12" xfId="0" applyFont="1" applyFill="1" applyBorder="1" applyAlignment="1" applyProtection="1">
      <alignment vertical="center" wrapText="1"/>
      <protection hidden="1"/>
    </xf>
    <xf numFmtId="0" fontId="9" fillId="7" borderId="12" xfId="0" applyFont="1" applyFill="1" applyBorder="1" applyAlignment="1" applyProtection="1">
      <alignment horizontal="center" vertical="center" wrapText="1"/>
      <protection locked="0" hidden="1"/>
    </xf>
    <xf numFmtId="0" fontId="9" fillId="6" borderId="12" xfId="0" applyFont="1" applyFill="1" applyBorder="1" applyAlignment="1" applyProtection="1">
      <alignment horizontal="center" vertical="center" wrapText="1"/>
      <protection hidden="1"/>
    </xf>
    <xf numFmtId="0" fontId="9" fillId="5" borderId="12" xfId="0" applyFont="1" applyFill="1" applyBorder="1" applyAlignment="1" applyProtection="1">
      <alignment vertical="center" wrapText="1"/>
      <protection hidden="1"/>
    </xf>
    <xf numFmtId="0" fontId="9" fillId="5" borderId="12" xfId="0" applyFont="1" applyFill="1" applyBorder="1" applyAlignment="1" applyProtection="1">
      <alignment horizontal="center" vertical="center" wrapText="1"/>
      <protection hidden="1"/>
    </xf>
    <xf numFmtId="0" fontId="14" fillId="8" borderId="8" xfId="0" applyFont="1" applyFill="1" applyBorder="1" applyAlignment="1" applyProtection="1">
      <alignment vertical="center" wrapText="1"/>
      <protection hidden="1"/>
    </xf>
    <xf numFmtId="0" fontId="14" fillId="8" borderId="8" xfId="0" applyFont="1" applyFill="1" applyBorder="1" applyAlignment="1" applyProtection="1">
      <alignment horizontal="center" vertical="center" wrapText="1"/>
      <protection hidden="1"/>
    </xf>
    <xf numFmtId="0" fontId="20" fillId="3" borderId="8" xfId="0" applyFont="1" applyFill="1" applyBorder="1" applyAlignment="1" applyProtection="1">
      <alignment vertical="center" wrapText="1"/>
      <protection hidden="1"/>
    </xf>
    <xf numFmtId="0" fontId="20" fillId="3" borderId="8" xfId="0" applyFont="1" applyFill="1" applyBorder="1" applyAlignment="1" applyProtection="1">
      <alignment horizontal="center" vertical="center" wrapText="1"/>
      <protection hidden="1"/>
    </xf>
    <xf numFmtId="0" fontId="28" fillId="3" borderId="1" xfId="0" applyFont="1" applyFill="1" applyBorder="1" applyAlignment="1" applyProtection="1">
      <alignment vertical="center" wrapText="1"/>
      <protection hidden="1"/>
    </xf>
    <xf numFmtId="0" fontId="29" fillId="3" borderId="1" xfId="0" applyFont="1" applyFill="1" applyBorder="1" applyAlignment="1" applyProtection="1">
      <alignment vertical="center" wrapText="1"/>
      <protection hidden="1"/>
    </xf>
    <xf numFmtId="0" fontId="30" fillId="4" borderId="0" xfId="0" applyFont="1" applyFill="1" applyAlignment="1" applyProtection="1">
      <alignment vertical="center" wrapText="1"/>
      <protection hidden="1"/>
    </xf>
    <xf numFmtId="0" fontId="31" fillId="4" borderId="0" xfId="0" applyFont="1" applyFill="1" applyAlignment="1" applyProtection="1">
      <alignment vertical="center" wrapText="1"/>
      <protection hidden="1"/>
    </xf>
    <xf numFmtId="0" fontId="16" fillId="4" borderId="0" xfId="0" applyFont="1" applyFill="1" applyAlignment="1" applyProtection="1">
      <alignment vertical="center" wrapText="1"/>
      <protection hidden="1"/>
    </xf>
    <xf numFmtId="0" fontId="20" fillId="3" borderId="11" xfId="0" applyFont="1" applyFill="1" applyBorder="1" applyAlignment="1" applyProtection="1">
      <alignment vertical="center" wrapText="1"/>
      <protection hidden="1"/>
    </xf>
    <xf numFmtId="0" fontId="9" fillId="4" borderId="8" xfId="0" applyFont="1" applyFill="1" applyBorder="1" applyAlignment="1" applyProtection="1">
      <alignment vertical="center" wrapText="1"/>
      <protection hidden="1"/>
    </xf>
    <xf numFmtId="0" fontId="9" fillId="7" borderId="8" xfId="0" applyFont="1" applyFill="1" applyBorder="1" applyAlignment="1" applyProtection="1">
      <alignment horizontal="center" vertical="center" wrapText="1"/>
      <protection locked="0" hidden="1"/>
    </xf>
    <xf numFmtId="0" fontId="9" fillId="6" borderId="8" xfId="0" applyFont="1" applyFill="1" applyBorder="1" applyAlignment="1" applyProtection="1">
      <alignment horizontal="center" vertical="center" wrapText="1"/>
      <protection hidden="1"/>
    </xf>
    <xf numFmtId="0" fontId="10" fillId="7" borderId="8" xfId="0" applyFont="1" applyFill="1" applyBorder="1" applyAlignment="1" applyProtection="1">
      <alignment horizontal="center" vertical="center" wrapText="1"/>
      <protection locked="0" hidden="1"/>
    </xf>
    <xf numFmtId="0" fontId="9" fillId="6" borderId="8" xfId="0" applyFont="1" applyFill="1" applyBorder="1" applyAlignment="1" applyProtection="1">
      <alignment vertical="center" wrapText="1"/>
      <protection hidden="1"/>
    </xf>
    <xf numFmtId="0" fontId="14" fillId="6" borderId="8" xfId="0" applyFont="1" applyFill="1" applyBorder="1" applyAlignment="1" applyProtection="1">
      <alignment horizontal="center" vertical="center" wrapText="1"/>
      <protection hidden="1"/>
    </xf>
    <xf numFmtId="0" fontId="10" fillId="4" borderId="14" xfId="0" applyFont="1" applyFill="1" applyBorder="1" applyAlignment="1" applyProtection="1">
      <alignment vertical="center" wrapText="1"/>
      <protection hidden="1"/>
    </xf>
    <xf numFmtId="0" fontId="29" fillId="3" borderId="8" xfId="0" applyFont="1" applyFill="1" applyBorder="1" applyAlignment="1" applyProtection="1">
      <alignment vertical="center" wrapText="1"/>
      <protection hidden="1"/>
    </xf>
    <xf numFmtId="9" fontId="29" fillId="3" borderId="8" xfId="0" applyNumberFormat="1" applyFont="1" applyFill="1" applyBorder="1" applyAlignment="1" applyProtection="1">
      <alignment horizontal="center" vertical="center" wrapText="1"/>
      <protection hidden="1"/>
    </xf>
    <xf numFmtId="0" fontId="32" fillId="4" borderId="0" xfId="0" applyFont="1" applyFill="1" applyAlignment="1" applyProtection="1">
      <alignment vertical="center" wrapText="1"/>
      <protection hidden="1"/>
    </xf>
    <xf numFmtId="0" fontId="33" fillId="4" borderId="0" xfId="0" applyFont="1" applyFill="1" applyAlignment="1" applyProtection="1">
      <alignment vertical="center" wrapText="1"/>
      <protection hidden="1"/>
    </xf>
    <xf numFmtId="0" fontId="20" fillId="3" borderId="15" xfId="0" applyFont="1" applyFill="1" applyBorder="1" applyAlignment="1" applyProtection="1">
      <alignment vertical="center" wrapText="1"/>
      <protection hidden="1"/>
    </xf>
    <xf numFmtId="0" fontId="20" fillId="3" borderId="15" xfId="0" applyFont="1" applyFill="1" applyBorder="1" applyAlignment="1" applyProtection="1">
      <alignment horizontal="center" vertical="center" wrapText="1"/>
      <protection hidden="1"/>
    </xf>
    <xf numFmtId="9" fontId="20" fillId="3" borderId="8" xfId="0" applyNumberFormat="1" applyFont="1" applyFill="1" applyBorder="1" applyAlignment="1" applyProtection="1">
      <alignment horizontal="center" vertical="center" wrapText="1"/>
      <protection hidden="1"/>
    </xf>
    <xf numFmtId="0" fontId="25" fillId="4" borderId="0" xfId="0" applyFont="1" applyFill="1" applyAlignment="1" applyProtection="1">
      <alignment vertical="center" wrapText="1"/>
      <protection hidden="1"/>
    </xf>
    <xf numFmtId="0" fontId="9" fillId="7" borderId="12" xfId="0" applyFont="1" applyFill="1" applyBorder="1" applyAlignment="1" applyProtection="1">
      <alignment horizontal="center" vertical="center" wrapText="1"/>
      <protection hidden="1"/>
    </xf>
    <xf numFmtId="164" fontId="0" fillId="0" borderId="0" xfId="0" applyNumberFormat="1" applyProtection="1">
      <protection hidden="1"/>
    </xf>
    <xf numFmtId="0" fontId="9" fillId="7" borderId="8"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20" fillId="3" borderId="16" xfId="0" applyFont="1" applyFill="1" applyBorder="1" applyAlignment="1" applyProtection="1">
      <alignment horizontal="left" vertical="center" wrapText="1"/>
      <protection hidden="1"/>
    </xf>
    <xf numFmtId="0" fontId="20" fillId="3" borderId="16" xfId="0" applyFont="1" applyFill="1" applyBorder="1" applyAlignment="1" applyProtection="1">
      <alignment horizontal="center" vertical="center" wrapText="1"/>
      <protection hidden="1"/>
    </xf>
    <xf numFmtId="0" fontId="20" fillId="3" borderId="17" xfId="0" applyFont="1" applyFill="1" applyBorder="1" applyAlignment="1" applyProtection="1">
      <alignment horizontal="center" vertical="center" wrapText="1"/>
      <protection hidden="1"/>
    </xf>
    <xf numFmtId="0" fontId="30" fillId="9" borderId="0" xfId="0" applyFont="1" applyFill="1" applyAlignment="1" applyProtection="1">
      <alignment vertical="center" wrapText="1"/>
      <protection hidden="1"/>
    </xf>
    <xf numFmtId="0" fontId="32" fillId="8" borderId="18" xfId="0" applyFont="1" applyFill="1" applyBorder="1" applyAlignment="1" applyProtection="1">
      <alignment horizontal="left" vertical="center" wrapText="1"/>
      <protection hidden="1"/>
    </xf>
    <xf numFmtId="0" fontId="17" fillId="8" borderId="18" xfId="0" applyFont="1" applyFill="1" applyBorder="1" applyAlignment="1" applyProtection="1">
      <alignment vertical="center" wrapText="1"/>
      <protection hidden="1"/>
    </xf>
    <xf numFmtId="0" fontId="17" fillId="8" borderId="19" xfId="0" applyFont="1" applyFill="1" applyBorder="1" applyAlignment="1" applyProtection="1">
      <alignment vertical="center" wrapText="1"/>
      <protection hidden="1"/>
    </xf>
    <xf numFmtId="0" fontId="9" fillId="4" borderId="18" xfId="0" applyFont="1" applyFill="1" applyBorder="1" applyAlignment="1" applyProtection="1">
      <alignment vertical="center" wrapText="1"/>
      <protection hidden="1"/>
    </xf>
    <xf numFmtId="3" fontId="9" fillId="4" borderId="18" xfId="0" applyNumberFormat="1" applyFont="1" applyFill="1" applyBorder="1" applyAlignment="1" applyProtection="1">
      <alignment horizontal="center" vertical="center" wrapText="1"/>
      <protection hidden="1"/>
    </xf>
    <xf numFmtId="0" fontId="9" fillId="4" borderId="19" xfId="0" applyFont="1" applyFill="1" applyBorder="1" applyAlignment="1" applyProtection="1">
      <alignment horizontal="center" vertical="center" wrapText="1"/>
      <protection hidden="1"/>
    </xf>
    <xf numFmtId="0" fontId="34" fillId="9" borderId="0" xfId="0" applyFont="1" applyFill="1" applyAlignment="1" applyProtection="1">
      <alignment vertical="center" wrapText="1"/>
      <protection hidden="1"/>
    </xf>
    <xf numFmtId="0" fontId="14" fillId="5" borderId="18" xfId="0" applyFont="1" applyFill="1" applyBorder="1" applyAlignment="1" applyProtection="1">
      <alignment vertical="center" wrapText="1"/>
      <protection hidden="1"/>
    </xf>
    <xf numFmtId="0" fontId="14" fillId="5" borderId="18" xfId="0" applyFont="1" applyFill="1" applyBorder="1" applyAlignment="1" applyProtection="1">
      <alignment horizontal="center" vertical="center" wrapText="1"/>
      <protection hidden="1"/>
    </xf>
    <xf numFmtId="0" fontId="14" fillId="5" borderId="19" xfId="0" applyFont="1" applyFill="1" applyBorder="1" applyAlignment="1" applyProtection="1">
      <alignment horizontal="center" vertical="center" wrapText="1"/>
      <protection hidden="1"/>
    </xf>
    <xf numFmtId="0" fontId="35" fillId="9" borderId="0" xfId="0" applyFont="1" applyFill="1" applyAlignment="1" applyProtection="1">
      <alignment vertical="center" wrapText="1"/>
      <protection hidden="1"/>
    </xf>
    <xf numFmtId="0" fontId="32" fillId="8" borderId="18" xfId="0" applyFont="1" applyFill="1" applyBorder="1" applyAlignment="1" applyProtection="1">
      <alignment vertical="center" wrapText="1"/>
      <protection hidden="1"/>
    </xf>
    <xf numFmtId="0" fontId="9" fillId="4" borderId="18" xfId="0" applyFont="1" applyFill="1" applyBorder="1" applyAlignment="1" applyProtection="1">
      <alignment horizontal="center" vertical="center" wrapText="1"/>
      <protection hidden="1"/>
    </xf>
    <xf numFmtId="0" fontId="14" fillId="4" borderId="18" xfId="0" applyFont="1" applyFill="1" applyBorder="1" applyAlignment="1" applyProtection="1">
      <alignment vertical="center" wrapText="1"/>
      <protection hidden="1"/>
    </xf>
    <xf numFmtId="0" fontId="14" fillId="4" borderId="18" xfId="0" applyFont="1" applyFill="1" applyBorder="1" applyAlignment="1" applyProtection="1">
      <alignment horizontal="center" vertical="center" wrapText="1"/>
      <protection hidden="1"/>
    </xf>
    <xf numFmtId="0" fontId="14" fillId="4" borderId="19" xfId="0" applyFont="1" applyFill="1" applyBorder="1" applyAlignment="1" applyProtection="1">
      <alignment horizontal="center" vertical="center" wrapText="1"/>
      <protection hidden="1"/>
    </xf>
    <xf numFmtId="0" fontId="14" fillId="6" borderId="18" xfId="0" applyFont="1" applyFill="1" applyBorder="1" applyAlignment="1" applyProtection="1">
      <alignment vertical="center" wrapText="1"/>
      <protection hidden="1"/>
    </xf>
    <xf numFmtId="0" fontId="14" fillId="6" borderId="18" xfId="0" applyFont="1" applyFill="1" applyBorder="1" applyAlignment="1" applyProtection="1">
      <alignment horizontal="center" vertical="center" wrapText="1"/>
      <protection hidden="1"/>
    </xf>
    <xf numFmtId="0" fontId="14" fillId="6" borderId="19" xfId="0" applyFont="1" applyFill="1" applyBorder="1" applyAlignment="1" applyProtection="1">
      <alignment horizontal="center" vertical="center" wrapText="1"/>
      <protection hidden="1"/>
    </xf>
    <xf numFmtId="0" fontId="9" fillId="7" borderId="18" xfId="0" applyFont="1" applyFill="1" applyBorder="1" applyAlignment="1" applyProtection="1">
      <alignment horizontal="center" vertical="center" wrapText="1"/>
      <protection locked="0" hidden="1"/>
    </xf>
    <xf numFmtId="0" fontId="36" fillId="3" borderId="18" xfId="0" applyFont="1" applyFill="1" applyBorder="1" applyAlignment="1" applyProtection="1">
      <alignment vertical="center" wrapText="1"/>
      <protection hidden="1"/>
    </xf>
    <xf numFmtId="0" fontId="36" fillId="3" borderId="18" xfId="0" applyFont="1" applyFill="1" applyBorder="1" applyAlignment="1" applyProtection="1">
      <alignment horizontal="center" vertical="center" wrapText="1"/>
      <protection hidden="1"/>
    </xf>
    <xf numFmtId="0" fontId="36" fillId="3" borderId="19" xfId="0" applyFont="1" applyFill="1" applyBorder="1" applyAlignment="1" applyProtection="1">
      <alignment horizontal="center" vertical="center" wrapText="1"/>
      <protection hidden="1"/>
    </xf>
    <xf numFmtId="0" fontId="9" fillId="4" borderId="19" xfId="0" applyFont="1" applyFill="1" applyBorder="1" applyAlignment="1" applyProtection="1">
      <alignment vertical="center" wrapText="1"/>
      <protection hidden="1"/>
    </xf>
    <xf numFmtId="0" fontId="32" fillId="9" borderId="0" xfId="0" applyFont="1" applyFill="1" applyAlignment="1" applyProtection="1">
      <alignment vertical="center" wrapText="1"/>
      <protection hidden="1"/>
    </xf>
    <xf numFmtId="0" fontId="9" fillId="6" borderId="19" xfId="0" applyFont="1" applyFill="1" applyBorder="1" applyAlignment="1" applyProtection="1">
      <alignment horizontal="center" vertical="center" wrapText="1"/>
      <protection hidden="1"/>
    </xf>
    <xf numFmtId="0" fontId="14" fillId="5" borderId="20" xfId="0" applyFont="1" applyFill="1" applyBorder="1" applyAlignment="1" applyProtection="1">
      <alignment vertical="center" wrapText="1"/>
      <protection hidden="1"/>
    </xf>
    <xf numFmtId="0" fontId="14" fillId="5" borderId="20" xfId="0" applyFont="1" applyFill="1" applyBorder="1" applyAlignment="1" applyProtection="1">
      <alignment horizontal="center" vertical="center" wrapText="1"/>
      <protection hidden="1"/>
    </xf>
    <xf numFmtId="0" fontId="14" fillId="5" borderId="21" xfId="0" applyFont="1" applyFill="1" applyBorder="1" applyAlignment="1" applyProtection="1">
      <alignment horizontal="center" vertical="center" wrapText="1"/>
      <protection hidden="1"/>
    </xf>
    <xf numFmtId="0" fontId="36" fillId="3" borderId="20" xfId="0" applyFont="1" applyFill="1" applyBorder="1" applyAlignment="1" applyProtection="1">
      <alignment vertical="center" wrapText="1"/>
      <protection hidden="1"/>
    </xf>
    <xf numFmtId="0" fontId="36" fillId="3" borderId="20" xfId="0" applyFont="1" applyFill="1" applyBorder="1" applyAlignment="1" applyProtection="1">
      <alignment horizontal="center" vertical="center" wrapText="1"/>
      <protection hidden="1"/>
    </xf>
    <xf numFmtId="0" fontId="36" fillId="3" borderId="21" xfId="0" applyFont="1" applyFill="1" applyBorder="1" applyAlignment="1" applyProtection="1">
      <alignment horizontal="center" vertical="center" wrapText="1"/>
      <protection hidden="1"/>
    </xf>
    <xf numFmtId="0" fontId="9" fillId="4" borderId="22" xfId="0" applyFont="1" applyFill="1" applyBorder="1" applyAlignment="1" applyProtection="1">
      <alignment vertical="center" wrapText="1"/>
      <protection hidden="1"/>
    </xf>
    <xf numFmtId="0" fontId="35" fillId="9" borderId="23" xfId="0" applyFont="1" applyFill="1" applyBorder="1" applyAlignment="1" applyProtection="1">
      <alignment vertical="center" wrapText="1"/>
      <protection hidden="1"/>
    </xf>
    <xf numFmtId="0" fontId="18" fillId="4" borderId="18" xfId="0" applyFont="1" applyFill="1" applyBorder="1" applyAlignment="1" applyProtection="1">
      <alignment vertical="center" wrapText="1"/>
      <protection hidden="1"/>
    </xf>
    <xf numFmtId="0" fontId="37" fillId="0" borderId="0" xfId="0" applyFont="1" applyProtection="1">
      <protection hidden="1"/>
    </xf>
    <xf numFmtId="0" fontId="9" fillId="10" borderId="18" xfId="0" applyFont="1" applyFill="1" applyBorder="1" applyAlignment="1" applyProtection="1">
      <alignment vertical="center" wrapText="1"/>
      <protection hidden="1"/>
    </xf>
    <xf numFmtId="0" fontId="9" fillId="10" borderId="18" xfId="0" applyFont="1" applyFill="1" applyBorder="1" applyAlignment="1" applyProtection="1">
      <alignment horizontal="center" vertical="center" wrapText="1"/>
      <protection hidden="1"/>
    </xf>
    <xf numFmtId="0" fontId="9" fillId="11" borderId="18" xfId="0" applyFont="1" applyFill="1" applyBorder="1" applyAlignment="1" applyProtection="1">
      <alignment vertical="center" wrapText="1"/>
      <protection hidden="1"/>
    </xf>
    <xf numFmtId="0" fontId="9" fillId="11" borderId="18" xfId="0" applyFont="1" applyFill="1" applyBorder="1" applyAlignment="1" applyProtection="1">
      <alignment horizontal="center" vertical="center" wrapText="1"/>
      <protection hidden="1"/>
    </xf>
    <xf numFmtId="0" fontId="20" fillId="3" borderId="18" xfId="0" applyFont="1" applyFill="1" applyBorder="1" applyAlignment="1" applyProtection="1">
      <alignment vertical="center" wrapText="1"/>
      <protection hidden="1"/>
    </xf>
    <xf numFmtId="0" fontId="20" fillId="3" borderId="18" xfId="0" applyFont="1" applyFill="1" applyBorder="1" applyAlignment="1" applyProtection="1">
      <alignment horizontal="center" vertical="center" wrapText="1"/>
      <protection hidden="1"/>
    </xf>
    <xf numFmtId="0" fontId="38" fillId="12" borderId="20" xfId="0" applyFont="1" applyFill="1" applyBorder="1" applyAlignment="1" applyProtection="1">
      <alignment vertical="center" wrapText="1"/>
      <protection hidden="1"/>
    </xf>
    <xf numFmtId="0" fontId="14" fillId="12" borderId="20" xfId="0" applyFont="1" applyFill="1" applyBorder="1" applyAlignment="1" applyProtection="1">
      <alignment horizontal="center" vertical="center" wrapText="1"/>
      <protection hidden="1"/>
    </xf>
    <xf numFmtId="0" fontId="39" fillId="4" borderId="0" xfId="0" applyFont="1" applyFill="1" applyAlignment="1" applyProtection="1">
      <alignment vertical="center" wrapText="1"/>
      <protection hidden="1"/>
    </xf>
    <xf numFmtId="0" fontId="9" fillId="4" borderId="0" xfId="0" applyFont="1" applyFill="1" applyAlignment="1" applyProtection="1">
      <alignment horizontal="left" vertical="center" wrapText="1" indent="1"/>
      <protection hidden="1"/>
    </xf>
    <xf numFmtId="0" fontId="9" fillId="5" borderId="18" xfId="0" applyFont="1" applyFill="1" applyBorder="1" applyAlignment="1" applyProtection="1">
      <alignment horizontal="center" vertical="center" wrapText="1"/>
      <protection hidden="1"/>
    </xf>
    <xf numFmtId="0" fontId="35" fillId="9" borderId="23" xfId="0" applyFont="1" applyFill="1" applyBorder="1" applyAlignment="1" applyProtection="1">
      <alignment horizontal="left" vertical="center" wrapText="1" indent="1"/>
      <protection hidden="1"/>
    </xf>
    <xf numFmtId="0" fontId="14" fillId="8" borderId="18" xfId="0" applyFont="1" applyFill="1" applyBorder="1" applyAlignment="1" applyProtection="1">
      <alignment vertical="center" wrapText="1"/>
      <protection hidden="1"/>
    </xf>
    <xf numFmtId="0" fontId="9" fillId="8" borderId="18" xfId="0" applyFont="1" applyFill="1" applyBorder="1" applyAlignment="1" applyProtection="1">
      <alignment horizontal="center" vertical="center" wrapText="1"/>
      <protection hidden="1"/>
    </xf>
    <xf numFmtId="0" fontId="40" fillId="3" borderId="24" xfId="0" applyFont="1" applyFill="1" applyBorder="1" applyAlignment="1" applyProtection="1">
      <alignment vertical="center" wrapText="1"/>
      <protection hidden="1"/>
    </xf>
    <xf numFmtId="0" fontId="20" fillId="3" borderId="24" xfId="0" applyFont="1" applyFill="1" applyBorder="1" applyAlignment="1" applyProtection="1">
      <alignment horizontal="center" vertical="center" wrapText="1"/>
      <protection hidden="1"/>
    </xf>
    <xf numFmtId="0" fontId="39" fillId="9" borderId="23"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vertical="center" wrapText="1"/>
      <protection hidden="1"/>
    </xf>
    <xf numFmtId="0" fontId="10" fillId="7" borderId="16" xfId="0" applyFont="1" applyFill="1" applyBorder="1" applyAlignment="1" applyProtection="1">
      <alignment horizontal="center" vertical="center" wrapText="1"/>
      <protection locked="0" hidden="1"/>
    </xf>
    <xf numFmtId="0" fontId="9" fillId="7" borderId="16" xfId="0" applyFont="1" applyFill="1" applyBorder="1" applyAlignment="1" applyProtection="1">
      <alignment horizontal="center" vertical="center" wrapText="1"/>
      <protection locked="0" hidden="1"/>
    </xf>
    <xf numFmtId="0" fontId="9" fillId="4" borderId="16" xfId="0" applyFont="1" applyFill="1" applyBorder="1" applyAlignment="1" applyProtection="1">
      <alignment horizontal="center" vertical="center" wrapText="1"/>
      <protection hidden="1"/>
    </xf>
    <xf numFmtId="0" fontId="43" fillId="9" borderId="23" xfId="0" applyFont="1" applyFill="1" applyBorder="1" applyAlignment="1" applyProtection="1">
      <alignment horizontal="left" vertical="center" wrapText="1" indent="1"/>
      <protection hidden="1"/>
    </xf>
    <xf numFmtId="0" fontId="42" fillId="0" borderId="18" xfId="0" applyFont="1" applyBorder="1" applyAlignment="1" applyProtection="1">
      <alignment vertical="center" wrapText="1"/>
      <protection hidden="1"/>
    </xf>
    <xf numFmtId="0" fontId="9" fillId="0" borderId="18" xfId="0" applyFont="1" applyBorder="1" applyAlignment="1" applyProtection="1">
      <alignment horizontal="center" vertical="center" wrapText="1"/>
      <protection hidden="1"/>
    </xf>
    <xf numFmtId="0" fontId="42" fillId="4" borderId="18" xfId="0" applyFont="1" applyFill="1" applyBorder="1" applyAlignment="1" applyProtection="1">
      <alignment vertical="center" wrapText="1"/>
      <protection hidden="1"/>
    </xf>
    <xf numFmtId="0" fontId="20" fillId="3" borderId="26" xfId="0" applyFont="1" applyFill="1" applyBorder="1" applyAlignment="1" applyProtection="1">
      <alignment vertical="center" wrapText="1"/>
      <protection hidden="1"/>
    </xf>
    <xf numFmtId="0" fontId="20" fillId="3" borderId="26" xfId="0" applyFont="1" applyFill="1" applyBorder="1" applyAlignment="1" applyProtection="1">
      <alignment horizontal="center" vertical="center" wrapText="1"/>
      <protection hidden="1"/>
    </xf>
    <xf numFmtId="0" fontId="38" fillId="13" borderId="0" xfId="0" applyFont="1" applyFill="1" applyAlignment="1" applyProtection="1">
      <alignment vertical="center" wrapText="1"/>
      <protection hidden="1"/>
    </xf>
    <xf numFmtId="0" fontId="38" fillId="13" borderId="0" xfId="0" applyFont="1" applyFill="1" applyAlignment="1" applyProtection="1">
      <alignment horizontal="center" vertical="center" wrapText="1"/>
      <protection hidden="1"/>
    </xf>
    <xf numFmtId="0" fontId="4" fillId="4" borderId="0" xfId="0" applyFont="1" applyFill="1" applyAlignment="1" applyProtection="1">
      <alignment horizontal="left" vertical="center"/>
      <protection hidden="1"/>
    </xf>
    <xf numFmtId="0" fontId="4" fillId="4" borderId="0" xfId="0" applyFont="1" applyFill="1" applyProtection="1">
      <protection hidden="1"/>
    </xf>
    <xf numFmtId="0" fontId="44" fillId="4" borderId="0" xfId="0" applyFont="1" applyFill="1" applyAlignment="1" applyProtection="1">
      <alignment horizontal="left" vertical="center" wrapText="1" indent="1"/>
      <protection hidden="1"/>
    </xf>
    <xf numFmtId="0" fontId="21" fillId="0" borderId="0" xfId="0" applyFont="1" applyAlignment="1" applyProtection="1">
      <alignment horizontal="left" indent="1"/>
      <protection hidden="1"/>
    </xf>
    <xf numFmtId="0" fontId="10" fillId="4" borderId="0" xfId="0" applyFont="1" applyFill="1" applyAlignment="1" applyProtection="1">
      <alignment vertical="center" wrapText="1"/>
      <protection hidden="1"/>
    </xf>
    <xf numFmtId="0" fontId="9" fillId="3" borderId="1" xfId="0" applyFont="1" applyFill="1" applyBorder="1" applyAlignment="1" applyProtection="1">
      <alignment vertical="center" wrapText="1"/>
      <protection hidden="1"/>
    </xf>
    <xf numFmtId="0" fontId="14" fillId="4" borderId="12" xfId="0" applyFont="1" applyFill="1" applyBorder="1" applyAlignment="1" applyProtection="1">
      <alignment vertical="center" wrapText="1"/>
      <protection hidden="1"/>
    </xf>
    <xf numFmtId="0" fontId="14" fillId="5" borderId="12" xfId="0" applyFont="1" applyFill="1" applyBorder="1" applyAlignment="1" applyProtection="1">
      <alignment vertical="center" wrapText="1"/>
      <protection hidden="1"/>
    </xf>
    <xf numFmtId="0" fontId="14" fillId="5" borderId="8" xfId="0" applyFont="1" applyFill="1" applyBorder="1" applyAlignment="1" applyProtection="1">
      <alignment vertical="center" wrapText="1"/>
      <protection hidden="1"/>
    </xf>
    <xf numFmtId="0" fontId="9" fillId="5" borderId="8" xfId="0" applyFont="1" applyFill="1" applyBorder="1" applyAlignment="1" applyProtection="1">
      <alignment vertical="center" wrapText="1"/>
      <protection hidden="1"/>
    </xf>
    <xf numFmtId="0" fontId="0" fillId="14" borderId="0" xfId="0" applyFill="1"/>
    <xf numFmtId="0" fontId="46" fillId="15" borderId="0" xfId="0" applyFont="1" applyFill="1" applyAlignment="1" applyProtection="1">
      <alignment horizontal="left" vertical="center" wrapText="1"/>
      <protection hidden="1"/>
    </xf>
    <xf numFmtId="0" fontId="47" fillId="15" borderId="0" xfId="0" applyFont="1" applyFill="1" applyAlignment="1" applyProtection="1">
      <alignment horizontal="right" vertical="center"/>
      <protection hidden="1"/>
    </xf>
    <xf numFmtId="0" fontId="48" fillId="16" borderId="0" xfId="0" applyFont="1" applyFill="1" applyAlignment="1" applyProtection="1">
      <alignment horizontal="left" vertical="center" wrapText="1"/>
      <protection locked="0" hidden="1"/>
    </xf>
    <xf numFmtId="0" fontId="49" fillId="0" borderId="0" xfId="0" applyFont="1" applyAlignment="1" applyProtection="1">
      <alignment horizontal="left" vertical="center" wrapText="1"/>
      <protection hidden="1"/>
    </xf>
    <xf numFmtId="0" fontId="50" fillId="0" borderId="0" xfId="0" applyFont="1" applyAlignment="1" applyProtection="1">
      <alignment horizontal="left" vertical="center" wrapText="1"/>
      <protection hidden="1"/>
    </xf>
    <xf numFmtId="0" fontId="0" fillId="17" borderId="0" xfId="0" applyFill="1"/>
    <xf numFmtId="0" fontId="16" fillId="5" borderId="0" xfId="0" applyFont="1" applyFill="1" applyAlignment="1" applyProtection="1">
      <alignment horizontal="right" vertical="center" wrapText="1"/>
      <protection hidden="1"/>
    </xf>
    <xf numFmtId="0" fontId="53" fillId="4" borderId="0" xfId="0" applyFont="1" applyFill="1" applyAlignment="1" applyProtection="1">
      <alignment vertical="center" wrapText="1"/>
      <protection hidden="1"/>
    </xf>
    <xf numFmtId="0" fontId="54" fillId="4" borderId="0" xfId="0" applyFont="1" applyFill="1" applyAlignment="1" applyProtection="1">
      <alignment vertical="center" wrapText="1"/>
      <protection hidden="1"/>
    </xf>
    <xf numFmtId="0" fontId="55" fillId="3" borderId="1" xfId="0" applyFont="1" applyFill="1" applyBorder="1" applyAlignment="1" applyProtection="1">
      <alignment vertical="center" wrapText="1"/>
      <protection hidden="1"/>
    </xf>
    <xf numFmtId="0" fontId="56" fillId="4" borderId="0" xfId="0" applyFont="1" applyFill="1" applyAlignment="1" applyProtection="1">
      <alignment vertical="center" wrapText="1"/>
      <protection hidden="1"/>
    </xf>
    <xf numFmtId="0" fontId="17" fillId="4" borderId="14" xfId="0" applyFont="1" applyFill="1" applyBorder="1" applyAlignment="1" applyProtection="1">
      <alignment vertical="center" wrapText="1"/>
      <protection hidden="1"/>
    </xf>
    <xf numFmtId="0" fontId="54" fillId="4" borderId="0" xfId="0" applyFont="1" applyFill="1" applyAlignment="1" applyProtection="1">
      <alignment horizontal="right" vertical="center"/>
      <protection hidden="1"/>
    </xf>
    <xf numFmtId="0" fontId="57" fillId="3" borderId="1" xfId="0" applyFont="1" applyFill="1" applyBorder="1" applyAlignment="1" applyProtection="1">
      <alignment vertical="center" wrapText="1"/>
      <protection hidden="1"/>
    </xf>
    <xf numFmtId="0" fontId="52" fillId="18" borderId="0" xfId="0" applyFont="1" applyFill="1" applyAlignment="1" applyProtection="1">
      <alignment horizontal="left" vertical="center"/>
      <protection hidden="1"/>
    </xf>
    <xf numFmtId="0" fontId="63" fillId="3" borderId="0" xfId="0" applyFont="1" applyFill="1" applyAlignment="1" applyProtection="1">
      <alignment horizontal="left" vertical="center"/>
      <protection hidden="1"/>
    </xf>
    <xf numFmtId="0" fontId="12" fillId="3" borderId="0" xfId="0" applyFont="1" applyFill="1" applyAlignment="1" applyProtection="1">
      <alignment horizontal="left" vertical="center"/>
      <protection hidden="1"/>
    </xf>
    <xf numFmtId="0" fontId="14" fillId="5" borderId="0" xfId="0" applyFont="1" applyFill="1" applyAlignment="1" applyProtection="1">
      <alignment vertical="center" wrapText="1"/>
      <protection hidden="1"/>
    </xf>
    <xf numFmtId="0" fontId="60" fillId="4" borderId="0" xfId="0" applyFont="1" applyFill="1" applyAlignment="1" applyProtection="1">
      <alignment vertical="center" wrapText="1"/>
      <protection hidden="1"/>
    </xf>
    <xf numFmtId="0" fontId="61" fillId="4" borderId="0" xfId="0" applyFont="1" applyFill="1" applyAlignment="1" applyProtection="1">
      <alignment vertical="center" wrapText="1"/>
      <protection hidden="1"/>
    </xf>
    <xf numFmtId="0" fontId="62" fillId="18" borderId="0" xfId="0" applyFont="1" applyFill="1" applyAlignment="1" applyProtection="1">
      <alignment horizontal="left" vertical="center"/>
      <protection hidden="1"/>
    </xf>
    <xf numFmtId="0" fontId="7" fillId="3" borderId="0" xfId="1" applyFont="1" applyFill="1" applyAlignment="1" applyProtection="1">
      <alignment horizontal="left" vertical="center" wrapText="1"/>
      <protection hidden="1"/>
    </xf>
    <xf numFmtId="0" fontId="9" fillId="5" borderId="0" xfId="0" applyFont="1" applyFill="1" applyAlignment="1" applyProtection="1">
      <alignment horizontal="left" vertical="center" wrapText="1"/>
      <protection hidden="1"/>
    </xf>
    <xf numFmtId="0" fontId="11" fillId="4" borderId="0" xfId="0" applyFont="1" applyFill="1" applyAlignment="1" applyProtection="1">
      <alignment horizontal="center" vertical="center" wrapText="1"/>
      <protection hidden="1"/>
    </xf>
    <xf numFmtId="0" fontId="0" fillId="4" borderId="0" xfId="0" applyFill="1" applyAlignment="1" applyProtection="1">
      <alignment horizontal="center" vertical="center" wrapText="1"/>
      <protection hidden="1"/>
    </xf>
    <xf numFmtId="0" fontId="6" fillId="4" borderId="0" xfId="0" applyFont="1" applyFill="1" applyAlignment="1" applyProtection="1">
      <alignment horizontal="center" vertical="center" wrapText="1"/>
      <protection hidden="1"/>
    </xf>
    <xf numFmtId="0" fontId="46" fillId="15" borderId="0" xfId="0" applyFont="1" applyFill="1" applyAlignment="1" applyProtection="1">
      <alignment horizontal="center" vertical="center" wrapText="1"/>
      <protection hidden="1"/>
    </xf>
    <xf numFmtId="0" fontId="10" fillId="5" borderId="0" xfId="0" applyFont="1" applyFill="1" applyAlignment="1" applyProtection="1">
      <alignment horizontal="left" vertical="center" wrapText="1"/>
      <protection hidden="1"/>
    </xf>
    <xf numFmtId="0" fontId="3" fillId="4" borderId="0" xfId="0" applyFont="1" applyFill="1" applyAlignment="1" applyProtection="1">
      <alignment horizontal="center" vertical="center" wrapText="1"/>
      <protection hidden="1"/>
    </xf>
    <xf numFmtId="0" fontId="4" fillId="4" borderId="0" xfId="0" applyFont="1" applyFill="1" applyAlignment="1" applyProtection="1">
      <alignment horizontal="center" vertical="center" wrapText="1"/>
      <protection hidden="1"/>
    </xf>
    <xf numFmtId="0" fontId="5" fillId="4" borderId="0" xfId="0" applyFont="1" applyFill="1" applyAlignment="1" applyProtection="1">
      <alignment horizontal="center" vertical="center" wrapText="1"/>
      <protection hidden="1"/>
    </xf>
    <xf numFmtId="0" fontId="0" fillId="0" borderId="0" xfId="0" applyAlignment="1" applyProtection="1">
      <alignment horizontal="center" vertical="top"/>
      <protection hidden="1"/>
    </xf>
    <xf numFmtId="0" fontId="0" fillId="2" borderId="0" xfId="0" applyFill="1" applyAlignment="1" applyProtection="1">
      <alignment horizontal="center" vertical="center" wrapText="1"/>
      <protection hidden="1"/>
    </xf>
    <xf numFmtId="0" fontId="1" fillId="3" borderId="0" xfId="0" applyFont="1" applyFill="1" applyAlignment="1" applyProtection="1">
      <alignment horizontal="center" vertical="center" wrapText="1"/>
      <protection hidden="1"/>
    </xf>
    <xf numFmtId="0" fontId="2" fillId="3" borderId="0" xfId="0" applyFont="1" applyFill="1" applyAlignment="1" applyProtection="1">
      <alignment horizontal="center" wrapText="1"/>
      <protection hidden="1"/>
    </xf>
    <xf numFmtId="0" fontId="22" fillId="3" borderId="1" xfId="0" applyFont="1" applyFill="1" applyBorder="1" applyAlignment="1" applyProtection="1">
      <alignment horizontal="left" vertical="center" wrapText="1"/>
      <protection hidden="1"/>
    </xf>
    <xf numFmtId="0" fontId="9" fillId="7" borderId="10" xfId="0" applyFont="1" applyFill="1" applyBorder="1" applyAlignment="1" applyProtection="1">
      <alignment vertical="center" wrapText="1"/>
      <protection locked="0" hidden="1"/>
    </xf>
    <xf numFmtId="0" fontId="25" fillId="4" borderId="0" xfId="0" applyFont="1" applyFill="1" applyAlignment="1" applyProtection="1">
      <alignment horizontal="left" vertical="center" wrapText="1"/>
      <protection hidden="1"/>
    </xf>
    <xf numFmtId="0" fontId="52" fillId="0" borderId="0" xfId="0" applyFont="1" applyAlignment="1" applyProtection="1">
      <alignment vertical="center" wrapText="1"/>
      <protection hidden="1"/>
    </xf>
    <xf numFmtId="0" fontId="24" fillId="4" borderId="0" xfId="0" applyFont="1" applyFill="1" applyAlignment="1" applyProtection="1">
      <alignment horizontal="left" vertical="center" wrapText="1"/>
      <protection hidden="1"/>
    </xf>
    <xf numFmtId="0" fontId="51" fillId="5" borderId="0" xfId="0" applyFont="1" applyFill="1" applyAlignment="1" applyProtection="1">
      <alignment horizontal="left" vertical="center" wrapText="1"/>
      <protection hidden="1"/>
    </xf>
    <xf numFmtId="0" fontId="26" fillId="3" borderId="0" xfId="0" applyFont="1" applyFill="1" applyAlignment="1" applyProtection="1">
      <alignment horizontal="left" vertical="center" wrapText="1"/>
      <protection hidden="1"/>
    </xf>
    <xf numFmtId="0" fontId="29" fillId="3" borderId="1" xfId="0" applyFont="1" applyFill="1" applyBorder="1" applyAlignment="1" applyProtection="1">
      <alignment horizontal="left" vertical="center" wrapText="1"/>
      <protection hidden="1"/>
    </xf>
    <xf numFmtId="0" fontId="10" fillId="5" borderId="0" xfId="0" applyFont="1" applyFill="1" applyAlignment="1" applyProtection="1">
      <alignment vertical="center" wrapText="1"/>
      <protection hidden="1"/>
    </xf>
    <xf numFmtId="0" fontId="17" fillId="7" borderId="13" xfId="0" applyFont="1" applyFill="1" applyBorder="1" applyAlignment="1" applyProtection="1">
      <alignment horizontal="left" vertical="center" wrapText="1"/>
      <protection locked="0" hidden="1"/>
    </xf>
    <xf numFmtId="0" fontId="10" fillId="7" borderId="10" xfId="0" applyFont="1" applyFill="1" applyBorder="1" applyAlignment="1" applyProtection="1">
      <alignment vertical="center" wrapText="1"/>
      <protection locked="0" hidden="1"/>
    </xf>
    <xf numFmtId="0" fontId="17" fillId="4" borderId="14" xfId="0" applyFont="1" applyFill="1" applyBorder="1" applyAlignment="1" applyProtection="1">
      <alignment horizontal="left" vertical="center" wrapText="1"/>
      <protection hidden="1"/>
    </xf>
    <xf numFmtId="0" fontId="57" fillId="3" borderId="14" xfId="0" applyFont="1" applyFill="1" applyBorder="1" applyAlignment="1" applyProtection="1">
      <alignment horizontal="left" vertical="center" wrapText="1"/>
      <protection hidden="1"/>
    </xf>
    <xf numFmtId="0" fontId="51" fillId="7" borderId="13" xfId="0" applyFont="1" applyFill="1" applyBorder="1" applyAlignment="1" applyProtection="1">
      <alignment horizontal="left" vertical="center" wrapText="1"/>
      <protection locked="0" hidden="1"/>
    </xf>
    <xf numFmtId="0" fontId="51" fillId="4" borderId="0" xfId="0" applyFont="1" applyFill="1" applyAlignment="1" applyProtection="1">
      <alignment horizontal="left" vertical="center" wrapText="1"/>
      <protection hidden="1"/>
    </xf>
    <xf numFmtId="0" fontId="58" fillId="4" borderId="14" xfId="0" applyFont="1" applyFill="1" applyBorder="1" applyAlignment="1" applyProtection="1">
      <alignment horizontal="left" vertical="center" wrapText="1"/>
      <protection hidden="1"/>
    </xf>
    <xf numFmtId="0" fontId="58" fillId="4" borderId="0" xfId="0" applyFont="1" applyFill="1" applyAlignment="1" applyProtection="1">
      <alignment horizontal="left" vertical="center" wrapText="1"/>
      <protection hidden="1"/>
    </xf>
    <xf numFmtId="0" fontId="57" fillId="3" borderId="0" xfId="0" applyFont="1" applyFill="1" applyAlignment="1" applyProtection="1">
      <alignment horizontal="left" vertical="center" wrapText="1"/>
      <protection hidden="1"/>
    </xf>
    <xf numFmtId="0" fontId="59" fillId="7" borderId="13" xfId="0" applyFont="1" applyFill="1" applyBorder="1" applyAlignment="1" applyProtection="1">
      <alignment horizontal="left" vertical="center" wrapText="1"/>
      <protection locked="0" hidden="1"/>
    </xf>
    <xf numFmtId="0" fontId="58" fillId="4" borderId="0" xfId="0" applyFont="1" applyFill="1" applyAlignment="1" applyProtection="1">
      <alignment horizontal="left" wrapText="1"/>
      <protection hidden="1"/>
    </xf>
    <xf numFmtId="0" fontId="57" fillId="3" borderId="1" xfId="0" applyFont="1" applyFill="1" applyBorder="1" applyAlignment="1" applyProtection="1">
      <alignment horizontal="left" vertical="center" wrapText="1"/>
      <protection hidden="1"/>
    </xf>
    <xf numFmtId="0" fontId="64" fillId="3" borderId="1" xfId="0" applyFont="1" applyFill="1" applyBorder="1" applyAlignment="1" applyProtection="1">
      <alignment horizontal="left" vertical="center" wrapText="1"/>
      <protection hidden="1"/>
    </xf>
    <xf numFmtId="0" fontId="9" fillId="4" borderId="0" xfId="0" applyFont="1" applyFill="1" applyAlignment="1" applyProtection="1">
      <alignment horizontal="left" vertical="center" wrapText="1"/>
      <protection hidden="1"/>
    </xf>
    <xf numFmtId="0" fontId="35" fillId="4" borderId="0" xfId="0" applyFont="1" applyFill="1" applyAlignment="1" applyProtection="1">
      <alignment horizontal="left" vertical="center" wrapText="1"/>
      <protection hidden="1"/>
    </xf>
    <xf numFmtId="0" fontId="23" fillId="3" borderId="1" xfId="0" applyFont="1" applyFill="1" applyBorder="1" applyAlignment="1" applyProtection="1">
      <alignment horizontal="left" vertical="center" wrapText="1"/>
      <protection hidden="1"/>
    </xf>
    <xf numFmtId="0" fontId="41" fillId="9" borderId="25" xfId="0" applyFont="1" applyFill="1" applyBorder="1" applyAlignment="1" applyProtection="1">
      <alignment horizontal="left" vertical="center" wrapText="1"/>
      <protection hidden="1"/>
    </xf>
    <xf numFmtId="0" fontId="10" fillId="5" borderId="27" xfId="0" applyFont="1" applyFill="1" applyBorder="1" applyAlignment="1" applyProtection="1">
      <alignment horizontal="left" vertical="center" wrapText="1"/>
      <protection hidden="1"/>
    </xf>
    <xf numFmtId="0" fontId="31" fillId="4" borderId="0" xfId="0" applyFont="1" applyFill="1" applyAlignment="1" applyProtection="1">
      <alignment horizontal="left" vertical="center" wrapText="1"/>
      <protection hidden="1"/>
    </xf>
    <xf numFmtId="0" fontId="10" fillId="6" borderId="0" xfId="0" applyFont="1" applyFill="1" applyAlignment="1" applyProtection="1">
      <alignment horizontal="left" vertical="center" wrapText="1"/>
      <protection hidden="1"/>
    </xf>
    <xf numFmtId="0" fontId="45" fillId="5" borderId="0" xfId="0" applyFont="1" applyFill="1" applyAlignment="1" applyProtection="1">
      <alignment horizontal="left" vertical="top" wrapText="1"/>
      <protection hidden="1"/>
    </xf>
    <xf numFmtId="0" fontId="24" fillId="4" borderId="14" xfId="0" applyFont="1" applyFill="1" applyBorder="1" applyAlignment="1" applyProtection="1">
      <alignment horizontal="left" vertical="center" wrapText="1"/>
      <protection hidden="1"/>
    </xf>
    <xf numFmtId="0" fontId="9" fillId="5" borderId="27" xfId="0" applyFont="1" applyFill="1" applyBorder="1" applyAlignment="1" applyProtection="1">
      <alignment horizontal="left" vertical="center" wrapText="1"/>
      <protection hidden="1"/>
    </xf>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255E91"/>
      <rgbColor rgb="FFA5A5A5"/>
      <rgbColor rgb="FF8B8B8B"/>
      <rgbColor rgb="FF5B9BD5"/>
      <rgbColor rgb="FF7030A0"/>
      <rgbColor rgb="FFFFF8E1"/>
      <rgbColor rgb="FFF0FAF0"/>
      <rgbColor rgb="FF660066"/>
      <rgbColor rgb="FFFAFAFA"/>
      <rgbColor rgb="FF0563C1"/>
      <rgbColor rgb="FFD9D9D9"/>
      <rgbColor rgb="FF000080"/>
      <rgbColor rgb="FFFF00FF"/>
      <rgbColor rgb="FFF3F3F3"/>
      <rgbColor rgb="FF00FFFF"/>
      <rgbColor rgb="FF800080"/>
      <rgbColor rgb="FF800000"/>
      <rgbColor rgb="FF008080"/>
      <rgbColor rgb="FF0000FF"/>
      <rgbColor rgb="FF00CCFF"/>
      <rgbColor rgb="FFF0FADD"/>
      <rgbColor rgb="FFE2F0D9"/>
      <rgbColor rgb="FFFFF5F5"/>
      <rgbColor rgb="FFEDE7F6"/>
      <rgbColor rgb="FFEDEDED"/>
      <rgbColor rgb="FFF2F2F2"/>
      <rgbColor rgb="FFE8E8E8"/>
      <rgbColor rgb="FF4472C4"/>
      <rgbColor rgb="FF33CCCC"/>
      <rgbColor rgb="FF9EDC3F"/>
      <rgbColor rgb="FFFFC500"/>
      <rgbColor rgb="FFFFC000"/>
      <rgbColor rgb="FFED7D31"/>
      <rgbColor rgb="FF595959"/>
      <rgbColor rgb="FF989898"/>
      <rgbColor rgb="FF003366"/>
      <rgbColor rgb="FF339966"/>
      <rgbColor rgb="FF003300"/>
      <rgbColor rgb="FF444444"/>
      <rgbColor rgb="FF9E480E"/>
      <rgbColor rgb="FF555555"/>
      <rgbColor rgb="FF6A4BC3"/>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lang="en-US" sz="1400" b="1" strike="noStrike" spc="-1">
                <a:solidFill>
                  <a:srgbClr val="6A4BC3"/>
                </a:solidFill>
                <a:latin typeface="Calibri"/>
                <a:ea typeface="Calibri"/>
              </a:defRPr>
            </a:pPr>
            <a:r>
              <a:rPr lang="en-US" sz="1400" b="1" strike="noStrike" spc="-1">
                <a:solidFill>
                  <a:srgbClr val="6A4BC3"/>
                </a:solidFill>
                <a:latin typeface="Calibri"/>
                <a:ea typeface="Calibri"/>
              </a:rPr>
              <a:t>Business Growth Overview</a:t>
            </a:r>
          </a:p>
        </c:rich>
      </c:tx>
      <c:layout>
        <c:manualLayout>
          <c:xMode val="edge"/>
          <c:yMode val="edge"/>
          <c:x val="3.8271684082312997E-2"/>
          <c:y val="2.0462724935732701E-2"/>
        </c:manualLayout>
      </c:layout>
      <c:overlay val="0"/>
      <c:spPr>
        <a:noFill/>
        <a:ln w="0">
          <a:noFill/>
        </a:ln>
      </c:spPr>
    </c:title>
    <c:autoTitleDeleted val="0"/>
    <c:plotArea>
      <c:layout/>
      <c:barChart>
        <c:barDir val="col"/>
        <c:grouping val="clustered"/>
        <c:varyColors val="0"/>
        <c:ser>
          <c:idx val="0"/>
          <c:order val="0"/>
          <c:tx>
            <c:strRef>
              <c:f>'Growth Dashboard'!$B$13</c:f>
              <c:strCache>
                <c:ptCount val="1"/>
                <c:pt idx="0">
                  <c:v>Initial Investment</c:v>
                </c:pt>
              </c:strCache>
            </c:strRef>
          </c:tx>
          <c:spPr>
            <a:solidFill>
              <a:srgbClr val="5B9BD5"/>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en-SE"/>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'Growth Dashboard'!$C$11:$G$11</c:f>
              <c:strCache>
                <c:ptCount val="5"/>
                <c:pt idx="0">
                  <c:v>Year 1 </c:v>
                </c:pt>
                <c:pt idx="1">
                  <c:v>Year 2</c:v>
                </c:pt>
                <c:pt idx="2">
                  <c:v>Year 3</c:v>
                </c:pt>
                <c:pt idx="3">
                  <c:v>Year 4</c:v>
                </c:pt>
                <c:pt idx="4">
                  <c:v>Year 5</c:v>
                </c:pt>
              </c:strCache>
            </c:strRef>
          </c:cat>
          <c:val>
            <c:numRef>
              <c:f>'Growth Dashboard'!$C$13:$G$13</c:f>
              <c:numCache>
                <c:formatCode>#,##0</c:formatCode>
                <c:ptCount val="5"/>
                <c:pt idx="0">
                  <c:v>145000</c:v>
                </c:pt>
                <c:pt idx="1">
                  <c:v>58000</c:v>
                </c:pt>
                <c:pt idx="2">
                  <c:v>38000</c:v>
                </c:pt>
                <c:pt idx="3">
                  <c:v>38000</c:v>
                </c:pt>
                <c:pt idx="4">
                  <c:v>38000</c:v>
                </c:pt>
              </c:numCache>
            </c:numRef>
          </c:val>
          <c:extLst>
            <c:ext xmlns:c16="http://schemas.microsoft.com/office/drawing/2014/chart" uri="{C3380CC4-5D6E-409C-BE32-E72D297353CC}">
              <c16:uniqueId val="{00000000-72F2-4492-B551-D7B9CD2C5685}"/>
            </c:ext>
          </c:extLst>
        </c:ser>
        <c:ser>
          <c:idx val="1"/>
          <c:order val="1"/>
          <c:tx>
            <c:strRef>
              <c:f>'Growth Dashboard'!$B$14</c:f>
              <c:strCache>
                <c:ptCount val="1"/>
                <c:pt idx="0">
                  <c:v>Admin Overhead Cost</c:v>
                </c:pt>
              </c:strCache>
            </c:strRef>
          </c:tx>
          <c:spPr>
            <a:solidFill>
              <a:srgbClr val="ED7D31"/>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en-SE"/>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'Growth Dashboard'!$C$11:$G$11</c:f>
              <c:strCache>
                <c:ptCount val="5"/>
                <c:pt idx="0">
                  <c:v>Year 1 </c:v>
                </c:pt>
                <c:pt idx="1">
                  <c:v>Year 2</c:v>
                </c:pt>
                <c:pt idx="2">
                  <c:v>Year 3</c:v>
                </c:pt>
                <c:pt idx="3">
                  <c:v>Year 4</c:v>
                </c:pt>
                <c:pt idx="4">
                  <c:v>Year 5</c:v>
                </c:pt>
              </c:strCache>
            </c:strRef>
          </c:cat>
          <c:val>
            <c:numRef>
              <c:f>'Growth Dashboard'!$C$14:$G$14</c:f>
              <c:numCache>
                <c:formatCode>#,##0</c:formatCode>
                <c:ptCount val="5"/>
                <c:pt idx="0">
                  <c:v>93000</c:v>
                </c:pt>
                <c:pt idx="1">
                  <c:v>113000</c:v>
                </c:pt>
                <c:pt idx="2">
                  <c:v>143000</c:v>
                </c:pt>
                <c:pt idx="3">
                  <c:v>168000</c:v>
                </c:pt>
                <c:pt idx="4">
                  <c:v>193000</c:v>
                </c:pt>
              </c:numCache>
            </c:numRef>
          </c:val>
          <c:extLst>
            <c:ext xmlns:c16="http://schemas.microsoft.com/office/drawing/2014/chart" uri="{C3380CC4-5D6E-409C-BE32-E72D297353CC}">
              <c16:uniqueId val="{00000001-72F2-4492-B551-D7B9CD2C5685}"/>
            </c:ext>
          </c:extLst>
        </c:ser>
        <c:ser>
          <c:idx val="2"/>
          <c:order val="2"/>
          <c:tx>
            <c:strRef>
              <c:f>'Growth Dashboard'!$B$15</c:f>
              <c:strCache>
                <c:ptCount val="1"/>
                <c:pt idx="0">
                  <c:v>Operating Costs</c:v>
                </c:pt>
              </c:strCache>
            </c:strRef>
          </c:tx>
          <c:spPr>
            <a:solidFill>
              <a:srgbClr val="A5A5A5"/>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en-SE"/>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'Growth Dashboard'!$C$11:$G$11</c:f>
              <c:strCache>
                <c:ptCount val="5"/>
                <c:pt idx="0">
                  <c:v>Year 1 </c:v>
                </c:pt>
                <c:pt idx="1">
                  <c:v>Year 2</c:v>
                </c:pt>
                <c:pt idx="2">
                  <c:v>Year 3</c:v>
                </c:pt>
                <c:pt idx="3">
                  <c:v>Year 4</c:v>
                </c:pt>
                <c:pt idx="4">
                  <c:v>Year 5</c:v>
                </c:pt>
              </c:strCache>
            </c:strRef>
          </c:cat>
          <c:val>
            <c:numRef>
              <c:f>'Growth Dashboard'!$C$15:$G$15</c:f>
              <c:numCache>
                <c:formatCode>#,##0</c:formatCode>
                <c:ptCount val="5"/>
                <c:pt idx="0">
                  <c:v>75000</c:v>
                </c:pt>
                <c:pt idx="1">
                  <c:v>107000</c:v>
                </c:pt>
                <c:pt idx="2">
                  <c:v>143000</c:v>
                </c:pt>
                <c:pt idx="3">
                  <c:v>172000</c:v>
                </c:pt>
                <c:pt idx="4">
                  <c:v>200000</c:v>
                </c:pt>
              </c:numCache>
            </c:numRef>
          </c:val>
          <c:extLst>
            <c:ext xmlns:c16="http://schemas.microsoft.com/office/drawing/2014/chart" uri="{C3380CC4-5D6E-409C-BE32-E72D297353CC}">
              <c16:uniqueId val="{00000002-72F2-4492-B551-D7B9CD2C5685}"/>
            </c:ext>
          </c:extLst>
        </c:ser>
        <c:ser>
          <c:idx val="3"/>
          <c:order val="3"/>
          <c:tx>
            <c:strRef>
              <c:f>'Growth Dashboard'!$B$17</c:f>
              <c:strCache>
                <c:ptCount val="1"/>
                <c:pt idx="0">
                  <c:v>Profit Estimates</c:v>
                </c:pt>
              </c:strCache>
            </c:strRef>
          </c:tx>
          <c:spPr>
            <a:solidFill>
              <a:srgbClr val="FFC000"/>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en-SE"/>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'Growth Dashboard'!$C$11:$G$11</c:f>
              <c:strCache>
                <c:ptCount val="5"/>
                <c:pt idx="0">
                  <c:v>Year 1 </c:v>
                </c:pt>
                <c:pt idx="1">
                  <c:v>Year 2</c:v>
                </c:pt>
                <c:pt idx="2">
                  <c:v>Year 3</c:v>
                </c:pt>
                <c:pt idx="3">
                  <c:v>Year 4</c:v>
                </c:pt>
                <c:pt idx="4">
                  <c:v>Year 5</c:v>
                </c:pt>
              </c:strCache>
            </c:strRef>
          </c:cat>
          <c:val>
            <c:numRef>
              <c:f>'Growth Dashboard'!$C$17:$G$17</c:f>
              <c:numCache>
                <c:formatCode>#,##0</c:formatCode>
                <c:ptCount val="5"/>
                <c:pt idx="0">
                  <c:v>3000</c:v>
                </c:pt>
                <c:pt idx="1">
                  <c:v>133000</c:v>
                </c:pt>
                <c:pt idx="2">
                  <c:v>357000</c:v>
                </c:pt>
                <c:pt idx="3">
                  <c:v>618000</c:v>
                </c:pt>
                <c:pt idx="4">
                  <c:v>910000</c:v>
                </c:pt>
              </c:numCache>
            </c:numRef>
          </c:val>
          <c:extLst>
            <c:ext xmlns:c16="http://schemas.microsoft.com/office/drawing/2014/chart" uri="{C3380CC4-5D6E-409C-BE32-E72D297353CC}">
              <c16:uniqueId val="{00000003-72F2-4492-B551-D7B9CD2C5685}"/>
            </c:ext>
          </c:extLst>
        </c:ser>
        <c:dLbls>
          <c:showLegendKey val="0"/>
          <c:showVal val="0"/>
          <c:showCatName val="0"/>
          <c:showSerName val="0"/>
          <c:showPercent val="0"/>
          <c:showBubbleSize val="0"/>
        </c:dLbls>
        <c:gapWidth val="200"/>
        <c:overlap val="-27"/>
        <c:axId val="69411038"/>
        <c:axId val="23144722"/>
      </c:barChart>
      <c:lineChart>
        <c:grouping val="standard"/>
        <c:varyColors val="0"/>
        <c:ser>
          <c:idx val="4"/>
          <c:order val="4"/>
          <c:tx>
            <c:strRef>
              <c:f>'Growth Dashboard'!$B$18</c:f>
              <c:strCache>
                <c:ptCount val="1"/>
                <c:pt idx="0">
                  <c:v>Return of Investment ROI %</c:v>
                </c:pt>
              </c:strCache>
            </c:strRef>
          </c:tx>
          <c:spPr>
            <a:ln w="28440" cap="rnd">
              <a:solidFill>
                <a:srgbClr val="4472C4"/>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en-SE"/>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'Growth Dashboard'!$C$11:$G$11</c:f>
              <c:strCache>
                <c:ptCount val="5"/>
                <c:pt idx="0">
                  <c:v>Year 1 </c:v>
                </c:pt>
                <c:pt idx="1">
                  <c:v>Year 2</c:v>
                </c:pt>
                <c:pt idx="2">
                  <c:v>Year 3</c:v>
                </c:pt>
                <c:pt idx="3">
                  <c:v>Year 4</c:v>
                </c:pt>
                <c:pt idx="4">
                  <c:v>Year 5</c:v>
                </c:pt>
              </c:strCache>
            </c:strRef>
          </c:cat>
          <c:val>
            <c:numRef>
              <c:f>'Growth Dashboard'!$C$18:$G$18</c:f>
              <c:numCache>
                <c:formatCode>0%</c:formatCode>
                <c:ptCount val="5"/>
                <c:pt idx="0">
                  <c:v>2.0689655172413793E-2</c:v>
                </c:pt>
                <c:pt idx="1">
                  <c:v>2.2931034482758621</c:v>
                </c:pt>
                <c:pt idx="2">
                  <c:v>9.3947368421052637</c:v>
                </c:pt>
                <c:pt idx="3">
                  <c:v>16.263157894736842</c:v>
                </c:pt>
                <c:pt idx="4">
                  <c:v>23.94736842105263</c:v>
                </c:pt>
              </c:numCache>
            </c:numRef>
          </c:val>
          <c:smooth val="0"/>
          <c:extLst>
            <c:ext xmlns:c16="http://schemas.microsoft.com/office/drawing/2014/chart" uri="{C3380CC4-5D6E-409C-BE32-E72D297353CC}">
              <c16:uniqueId val="{00000004-72F2-4492-B551-D7B9CD2C5685}"/>
            </c:ext>
          </c:extLst>
        </c:ser>
        <c:dLbls>
          <c:showLegendKey val="0"/>
          <c:showVal val="0"/>
          <c:showCatName val="0"/>
          <c:showSerName val="0"/>
          <c:showPercent val="0"/>
          <c:showBubbleSize val="0"/>
        </c:dLbls>
        <c:hiLowLines>
          <c:spPr>
            <a:ln w="0">
              <a:noFill/>
            </a:ln>
          </c:spPr>
        </c:hiLowLines>
        <c:marker val="1"/>
        <c:smooth val="0"/>
        <c:axId val="90709656"/>
        <c:axId val="16954508"/>
      </c:lineChart>
      <c:catAx>
        <c:axId val="69411038"/>
        <c:scaling>
          <c:orientation val="minMax"/>
        </c:scaling>
        <c:delete val="0"/>
        <c:axPos val="b"/>
        <c:title>
          <c:tx>
            <c:rich>
              <a:bodyPr rot="0"/>
              <a:lstStyle/>
              <a:p>
                <a:pPr>
                  <a:defRPr lang="sv-SE" sz="1000" b="0" strike="noStrike" spc="-1">
                    <a:solidFill>
                      <a:srgbClr val="595959"/>
                    </a:solidFill>
                    <a:latin typeface="Calibri"/>
                  </a:defRPr>
                </a:pPr>
                <a:r>
                  <a:rPr lang="sv-SE" sz="1000" b="0" strike="noStrike" spc="-1">
                    <a:solidFill>
                      <a:srgbClr val="595959"/>
                    </a:solidFill>
                    <a:latin typeface="Calibri"/>
                  </a:rPr>
                  <a:t>Variabel</a:t>
                </a:r>
              </a:p>
            </c:rich>
          </c:tx>
          <c:overlay val="0"/>
          <c:spPr>
            <a:noFill/>
            <a:ln w="0">
              <a:noFill/>
            </a:ln>
          </c:spPr>
        </c:title>
        <c:numFmt formatCode="General" sourceLinked="0"/>
        <c:majorTickMark val="none"/>
        <c:minorTickMark val="none"/>
        <c:tickLblPos val="nextTo"/>
        <c:spPr>
          <a:ln w="9360">
            <a:solidFill>
              <a:srgbClr val="D9D9D9"/>
            </a:solidFill>
            <a:round/>
          </a:ln>
        </c:spPr>
        <c:txPr>
          <a:bodyPr/>
          <a:lstStyle/>
          <a:p>
            <a:pPr>
              <a:defRPr sz="900" b="0" strike="noStrike" spc="-1">
                <a:solidFill>
                  <a:srgbClr val="595959"/>
                </a:solidFill>
                <a:latin typeface="Calibri"/>
              </a:defRPr>
            </a:pPr>
            <a:endParaRPr lang="en-SE"/>
          </a:p>
        </c:txPr>
        <c:crossAx val="23144722"/>
        <c:crosses val="autoZero"/>
        <c:auto val="1"/>
        <c:lblAlgn val="ctr"/>
        <c:lblOffset val="100"/>
        <c:noMultiLvlLbl val="0"/>
      </c:catAx>
      <c:valAx>
        <c:axId val="23144722"/>
        <c:scaling>
          <c:orientation val="minMax"/>
        </c:scaling>
        <c:delete val="0"/>
        <c:axPos val="l"/>
        <c:majorGridlines>
          <c:spPr>
            <a:ln w="9360">
              <a:solidFill>
                <a:srgbClr val="D9D9D9"/>
              </a:solidFill>
              <a:round/>
            </a:ln>
          </c:spPr>
        </c:majorGridlines>
        <c:numFmt formatCode="#,##0" sourceLinked="0"/>
        <c:majorTickMark val="none"/>
        <c:minorTickMark val="none"/>
        <c:tickLblPos val="nextTo"/>
        <c:spPr>
          <a:ln w="6480">
            <a:noFill/>
          </a:ln>
        </c:spPr>
        <c:txPr>
          <a:bodyPr/>
          <a:lstStyle/>
          <a:p>
            <a:pPr>
              <a:defRPr sz="900" b="0" strike="noStrike" spc="-1">
                <a:solidFill>
                  <a:srgbClr val="595959"/>
                </a:solidFill>
                <a:latin typeface="Calibri"/>
              </a:defRPr>
            </a:pPr>
            <a:endParaRPr lang="en-SE"/>
          </a:p>
        </c:txPr>
        <c:crossAx val="69411038"/>
        <c:crosses val="autoZero"/>
        <c:crossBetween val="between"/>
      </c:valAx>
      <c:catAx>
        <c:axId val="90709656"/>
        <c:scaling>
          <c:orientation val="minMax"/>
        </c:scaling>
        <c:delete val="1"/>
        <c:axPos val="b"/>
        <c:numFmt formatCode="General" sourceLinked="1"/>
        <c:majorTickMark val="out"/>
        <c:minorTickMark val="none"/>
        <c:tickLblPos val="nextTo"/>
        <c:crossAx val="16954508"/>
        <c:crosses val="autoZero"/>
        <c:auto val="1"/>
        <c:lblAlgn val="ctr"/>
        <c:lblOffset val="100"/>
        <c:noMultiLvlLbl val="0"/>
      </c:catAx>
      <c:valAx>
        <c:axId val="16954508"/>
        <c:scaling>
          <c:orientation val="minMax"/>
        </c:scaling>
        <c:delete val="0"/>
        <c:axPos val="r"/>
        <c:title>
          <c:tx>
            <c:rich>
              <a:bodyPr rot="-5400000"/>
              <a:lstStyle/>
              <a:p>
                <a:pPr>
                  <a:defRPr lang="sv-SE" sz="1000" b="0" strike="noStrike" spc="-1">
                    <a:solidFill>
                      <a:srgbClr val="595959"/>
                    </a:solidFill>
                    <a:latin typeface="Calibri"/>
                  </a:defRPr>
                </a:pPr>
                <a:r>
                  <a:rPr lang="sv-SE" sz="1000" b="0" strike="noStrike" spc="-1">
                    <a:solidFill>
                      <a:srgbClr val="595959"/>
                    </a:solidFill>
                    <a:latin typeface="Calibri"/>
                  </a:rPr>
                  <a:t>Return of Investment ROI %</a:t>
                </a:r>
              </a:p>
            </c:rich>
          </c:tx>
          <c:overlay val="0"/>
          <c:spPr>
            <a:noFill/>
            <a:ln w="0">
              <a:noFill/>
            </a:ln>
          </c:spPr>
        </c:title>
        <c:numFmt formatCode="0%" sourceLinked="0"/>
        <c:majorTickMark val="out"/>
        <c:minorTickMark val="none"/>
        <c:tickLblPos val="nextTo"/>
        <c:spPr>
          <a:ln w="6480">
            <a:noFill/>
          </a:ln>
        </c:spPr>
        <c:txPr>
          <a:bodyPr/>
          <a:lstStyle/>
          <a:p>
            <a:pPr>
              <a:defRPr sz="900" b="0" strike="noStrike" spc="-1">
                <a:solidFill>
                  <a:srgbClr val="595959"/>
                </a:solidFill>
                <a:latin typeface="Calibri"/>
              </a:defRPr>
            </a:pPr>
            <a:endParaRPr lang="en-SE"/>
          </a:p>
        </c:txPr>
        <c:crossAx val="90709656"/>
        <c:crosses val="max"/>
        <c:crossBetween val="between"/>
      </c:valAx>
      <c:spPr>
        <a:noFill/>
        <a:ln w="0">
          <a:noFill/>
        </a:ln>
      </c:spPr>
    </c:plotArea>
    <c:legend>
      <c:legendPos val="b"/>
      <c:overlay val="0"/>
      <c:spPr>
        <a:noFill/>
        <a:ln w="0">
          <a:noFill/>
        </a:ln>
      </c:spPr>
      <c:txPr>
        <a:bodyPr/>
        <a:lstStyle/>
        <a:p>
          <a:pPr>
            <a:defRPr sz="900" b="0" strike="noStrike" spc="-1">
              <a:solidFill>
                <a:srgbClr val="333333"/>
              </a:solidFill>
              <a:latin typeface="Calibri"/>
              <a:ea typeface="Calibri"/>
            </a:defRPr>
          </a:pPr>
          <a:endParaRPr lang="en-SE"/>
        </a:p>
      </c:txPr>
    </c:legend>
    <c:plotVisOnly val="1"/>
    <c:dispBlanksAs val="gap"/>
    <c:showDLblsOverMax val="1"/>
  </c:chart>
  <c:spPr>
    <a:solidFill>
      <a:srgbClr val="FFFFFF"/>
    </a:solidFill>
    <a:ln w="25560">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lang="en-US" sz="1400" b="1" strike="noStrike" spc="-1">
                <a:solidFill>
                  <a:srgbClr val="6A4BC3"/>
                </a:solidFill>
                <a:latin typeface="Calibri"/>
                <a:ea typeface="Calibri"/>
              </a:defRPr>
            </a:pPr>
            <a:r>
              <a:rPr lang="en-US" sz="1400" b="1" strike="noStrike" spc="-1">
                <a:solidFill>
                  <a:srgbClr val="6A4BC3"/>
                </a:solidFill>
                <a:latin typeface="Calibri"/>
                <a:ea typeface="Calibri"/>
              </a:rPr>
              <a:t>Balance Forecast</a:t>
            </a:r>
          </a:p>
        </c:rich>
      </c:tx>
      <c:overlay val="0"/>
      <c:spPr>
        <a:noFill/>
        <a:ln w="0">
          <a:noFill/>
        </a:ln>
      </c:spPr>
    </c:title>
    <c:autoTitleDeleted val="0"/>
    <c:plotArea>
      <c:layout>
        <c:manualLayout>
          <c:layoutTarget val="inner"/>
          <c:xMode val="edge"/>
          <c:yMode val="edge"/>
          <c:x val="6.8388390898263707E-2"/>
          <c:y val="0.123677941877084"/>
          <c:w val="0.84861781483106602"/>
          <c:h val="0.74302048594568804"/>
        </c:manualLayout>
      </c:layout>
      <c:barChart>
        <c:barDir val="col"/>
        <c:grouping val="clustered"/>
        <c:varyColors val="0"/>
        <c:ser>
          <c:idx val="0"/>
          <c:order val="0"/>
          <c:tx>
            <c:strRef>
              <c:f>'Balance Forecast'!$A$13</c:f>
              <c:strCache>
                <c:ptCount val="1"/>
                <c:pt idx="0">
                  <c:v>Balance</c:v>
                </c:pt>
              </c:strCache>
            </c:strRef>
          </c:tx>
          <c:spPr>
            <a:solidFill>
              <a:srgbClr val="ED7D31"/>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en-SE"/>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'Balance Forecast'!$B$4:$F$4</c:f>
              <c:strCache>
                <c:ptCount val="5"/>
                <c:pt idx="0">
                  <c:v>Year 1</c:v>
                </c:pt>
                <c:pt idx="1">
                  <c:v>Year 2</c:v>
                </c:pt>
                <c:pt idx="2">
                  <c:v>Year 3</c:v>
                </c:pt>
                <c:pt idx="3">
                  <c:v>Year 4</c:v>
                </c:pt>
                <c:pt idx="4">
                  <c:v>Year 5</c:v>
                </c:pt>
              </c:strCache>
            </c:strRef>
          </c:cat>
          <c:val>
            <c:numRef>
              <c:f>'Balance Forecast'!$B$13:$F$13</c:f>
              <c:numCache>
                <c:formatCode>General</c:formatCode>
                <c:ptCount val="5"/>
                <c:pt idx="0">
                  <c:v>-242000</c:v>
                </c:pt>
                <c:pt idx="1">
                  <c:v>-137000</c:v>
                </c:pt>
                <c:pt idx="2">
                  <c:v>-19000</c:v>
                </c:pt>
                <c:pt idx="3">
                  <c:v>54000</c:v>
                </c:pt>
                <c:pt idx="4">
                  <c:v>49000</c:v>
                </c:pt>
              </c:numCache>
            </c:numRef>
          </c:val>
          <c:extLst>
            <c:ext xmlns:c16="http://schemas.microsoft.com/office/drawing/2014/chart" uri="{C3380CC4-5D6E-409C-BE32-E72D297353CC}">
              <c16:uniqueId val="{00000000-5FB4-4284-BFCD-7C402834855F}"/>
            </c:ext>
          </c:extLst>
        </c:ser>
        <c:ser>
          <c:idx val="1"/>
          <c:order val="1"/>
          <c:tx>
            <c:strRef>
              <c:f>'Balance Forecast'!$A$17</c:f>
              <c:strCache>
                <c:ptCount val="1"/>
                <c:pt idx="0">
                  <c:v>Total Costs</c:v>
                </c:pt>
              </c:strCache>
            </c:strRef>
          </c:tx>
          <c:spPr>
            <a:solidFill>
              <a:srgbClr val="A5A5A5"/>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en-SE"/>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'Balance Forecast'!$B$4:$F$4</c:f>
              <c:strCache>
                <c:ptCount val="5"/>
                <c:pt idx="0">
                  <c:v>Year 1</c:v>
                </c:pt>
                <c:pt idx="1">
                  <c:v>Year 2</c:v>
                </c:pt>
                <c:pt idx="2">
                  <c:v>Year 3</c:v>
                </c:pt>
                <c:pt idx="3">
                  <c:v>Year 4</c:v>
                </c:pt>
                <c:pt idx="4">
                  <c:v>Year 5</c:v>
                </c:pt>
              </c:strCache>
            </c:strRef>
          </c:cat>
          <c:val>
            <c:numRef>
              <c:f>'Balance Forecast'!$B$17:$F$17</c:f>
              <c:numCache>
                <c:formatCode>General</c:formatCode>
                <c:ptCount val="5"/>
                <c:pt idx="0">
                  <c:v>168000</c:v>
                </c:pt>
                <c:pt idx="1">
                  <c:v>220000</c:v>
                </c:pt>
                <c:pt idx="2">
                  <c:v>286000</c:v>
                </c:pt>
                <c:pt idx="3">
                  <c:v>340000</c:v>
                </c:pt>
                <c:pt idx="4">
                  <c:v>393000</c:v>
                </c:pt>
              </c:numCache>
            </c:numRef>
          </c:val>
          <c:extLst>
            <c:ext xmlns:c16="http://schemas.microsoft.com/office/drawing/2014/chart" uri="{C3380CC4-5D6E-409C-BE32-E72D297353CC}">
              <c16:uniqueId val="{00000001-5FB4-4284-BFCD-7C402834855F}"/>
            </c:ext>
          </c:extLst>
        </c:ser>
        <c:ser>
          <c:idx val="2"/>
          <c:order val="2"/>
          <c:tx>
            <c:strRef>
              <c:f>'Balance Forecast'!$A$21</c:f>
              <c:strCache>
                <c:ptCount val="1"/>
                <c:pt idx="0">
                  <c:v>Total Income</c:v>
                </c:pt>
              </c:strCache>
            </c:strRef>
          </c:tx>
          <c:spPr>
            <a:solidFill>
              <a:srgbClr val="FFC000"/>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en-SE"/>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'Balance Forecast'!$B$4:$F$4</c:f>
              <c:strCache>
                <c:ptCount val="5"/>
                <c:pt idx="0">
                  <c:v>Year 1</c:v>
                </c:pt>
                <c:pt idx="1">
                  <c:v>Year 2</c:v>
                </c:pt>
                <c:pt idx="2">
                  <c:v>Year 3</c:v>
                </c:pt>
                <c:pt idx="3">
                  <c:v>Year 4</c:v>
                </c:pt>
                <c:pt idx="4">
                  <c:v>Year 5</c:v>
                </c:pt>
              </c:strCache>
            </c:strRef>
          </c:cat>
          <c:val>
            <c:numRef>
              <c:f>'Balance Forecast'!$B$21:$F$21</c:f>
              <c:numCache>
                <c:formatCode>General</c:formatCode>
                <c:ptCount val="5"/>
                <c:pt idx="0">
                  <c:v>88000</c:v>
                </c:pt>
                <c:pt idx="1">
                  <c:v>255000</c:v>
                </c:pt>
                <c:pt idx="2">
                  <c:v>515000</c:v>
                </c:pt>
                <c:pt idx="3">
                  <c:v>800000</c:v>
                </c:pt>
                <c:pt idx="4">
                  <c:v>1120000</c:v>
                </c:pt>
              </c:numCache>
            </c:numRef>
          </c:val>
          <c:extLst>
            <c:ext xmlns:c16="http://schemas.microsoft.com/office/drawing/2014/chart" uri="{C3380CC4-5D6E-409C-BE32-E72D297353CC}">
              <c16:uniqueId val="{00000002-5FB4-4284-BFCD-7C402834855F}"/>
            </c:ext>
          </c:extLst>
        </c:ser>
        <c:dLbls>
          <c:showLegendKey val="0"/>
          <c:showVal val="0"/>
          <c:showCatName val="0"/>
          <c:showSerName val="0"/>
          <c:showPercent val="0"/>
          <c:showBubbleSize val="0"/>
        </c:dLbls>
        <c:gapWidth val="260"/>
        <c:axId val="2961403"/>
        <c:axId val="46698051"/>
      </c:barChart>
      <c:lineChart>
        <c:grouping val="standard"/>
        <c:varyColors val="0"/>
        <c:ser>
          <c:idx val="3"/>
          <c:order val="3"/>
          <c:tx>
            <c:strRef>
              <c:f>'Balance Forecast'!$A$12</c:f>
              <c:strCache>
                <c:ptCount val="1"/>
                <c:pt idx="0">
                  <c:v>Total Debts</c:v>
                </c:pt>
              </c:strCache>
            </c:strRef>
          </c:tx>
          <c:spPr>
            <a:ln w="28440" cap="rnd">
              <a:solidFill>
                <a:srgbClr val="255E91"/>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en-SE"/>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'Balance Forecast'!$B$4:$F$4</c:f>
              <c:strCache>
                <c:ptCount val="5"/>
                <c:pt idx="0">
                  <c:v>Year 1</c:v>
                </c:pt>
                <c:pt idx="1">
                  <c:v>Year 2</c:v>
                </c:pt>
                <c:pt idx="2">
                  <c:v>Year 3</c:v>
                </c:pt>
                <c:pt idx="3">
                  <c:v>Year 4</c:v>
                </c:pt>
                <c:pt idx="4">
                  <c:v>Year 5</c:v>
                </c:pt>
              </c:strCache>
            </c:strRef>
          </c:cat>
          <c:val>
            <c:numRef>
              <c:f>'Balance Forecast'!$B$12:$F$12</c:f>
              <c:numCache>
                <c:formatCode>General</c:formatCode>
                <c:ptCount val="5"/>
                <c:pt idx="0">
                  <c:v>470000</c:v>
                </c:pt>
                <c:pt idx="1">
                  <c:v>230000</c:v>
                </c:pt>
                <c:pt idx="2">
                  <c:v>75000</c:v>
                </c:pt>
                <c:pt idx="3">
                  <c:v>0</c:v>
                </c:pt>
                <c:pt idx="4">
                  <c:v>0</c:v>
                </c:pt>
              </c:numCache>
            </c:numRef>
          </c:val>
          <c:smooth val="0"/>
          <c:extLst>
            <c:ext xmlns:c16="http://schemas.microsoft.com/office/drawing/2014/chart" uri="{C3380CC4-5D6E-409C-BE32-E72D297353CC}">
              <c16:uniqueId val="{00000003-5FB4-4284-BFCD-7C402834855F}"/>
            </c:ext>
          </c:extLst>
        </c:ser>
        <c:ser>
          <c:idx val="4"/>
          <c:order val="4"/>
          <c:tx>
            <c:strRef>
              <c:f>'Balance Forecast'!$A$19</c:f>
              <c:strCache>
                <c:ptCount val="1"/>
                <c:pt idx="0">
                  <c:v>Revenue</c:v>
                </c:pt>
              </c:strCache>
            </c:strRef>
          </c:tx>
          <c:spPr>
            <a:ln w="28440" cap="rnd">
              <a:solidFill>
                <a:srgbClr val="9E480E"/>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en-SE"/>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'Balance Forecast'!$B$4:$F$4</c:f>
              <c:strCache>
                <c:ptCount val="5"/>
                <c:pt idx="0">
                  <c:v>Year 1</c:v>
                </c:pt>
                <c:pt idx="1">
                  <c:v>Year 2</c:v>
                </c:pt>
                <c:pt idx="2">
                  <c:v>Year 3</c:v>
                </c:pt>
                <c:pt idx="3">
                  <c:v>Year 4</c:v>
                </c:pt>
                <c:pt idx="4">
                  <c:v>Year 5</c:v>
                </c:pt>
              </c:strCache>
            </c:strRef>
          </c:cat>
          <c:val>
            <c:numRef>
              <c:f>'Balance Forecast'!$B$19:$F$19</c:f>
              <c:numCache>
                <c:formatCode>#,##0</c:formatCode>
                <c:ptCount val="5"/>
                <c:pt idx="0">
                  <c:v>78000</c:v>
                </c:pt>
                <c:pt idx="1">
                  <c:v>240000</c:v>
                </c:pt>
                <c:pt idx="2">
                  <c:v>500000</c:v>
                </c:pt>
                <c:pt idx="3">
                  <c:v>790000</c:v>
                </c:pt>
                <c:pt idx="4">
                  <c:v>1110000</c:v>
                </c:pt>
              </c:numCache>
            </c:numRef>
          </c:val>
          <c:smooth val="0"/>
          <c:extLst>
            <c:ext xmlns:c16="http://schemas.microsoft.com/office/drawing/2014/chart" uri="{C3380CC4-5D6E-409C-BE32-E72D297353CC}">
              <c16:uniqueId val="{00000004-5FB4-4284-BFCD-7C402834855F}"/>
            </c:ext>
          </c:extLst>
        </c:ser>
        <c:dLbls>
          <c:showLegendKey val="0"/>
          <c:showVal val="0"/>
          <c:showCatName val="0"/>
          <c:showSerName val="0"/>
          <c:showPercent val="0"/>
          <c:showBubbleSize val="0"/>
        </c:dLbls>
        <c:hiLowLines>
          <c:spPr>
            <a:ln w="0">
              <a:noFill/>
            </a:ln>
          </c:spPr>
        </c:hiLowLines>
        <c:marker val="1"/>
        <c:smooth val="0"/>
        <c:axId val="45261218"/>
        <c:axId val="9545220"/>
      </c:lineChart>
      <c:catAx>
        <c:axId val="2961403"/>
        <c:scaling>
          <c:orientation val="minMax"/>
        </c:scaling>
        <c:delete val="1"/>
        <c:axPos val="b"/>
        <c:numFmt formatCode="General" sourceLinked="1"/>
        <c:majorTickMark val="out"/>
        <c:minorTickMark val="none"/>
        <c:tickLblPos val="nextTo"/>
        <c:crossAx val="46698051"/>
        <c:crosses val="autoZero"/>
        <c:auto val="1"/>
        <c:lblAlgn val="ctr"/>
        <c:lblOffset val="100"/>
        <c:noMultiLvlLbl val="0"/>
      </c:catAx>
      <c:valAx>
        <c:axId val="46698051"/>
        <c:scaling>
          <c:orientation val="minMax"/>
        </c:scaling>
        <c:delete val="1"/>
        <c:axPos val="l"/>
        <c:numFmt formatCode="General" sourceLinked="1"/>
        <c:majorTickMark val="out"/>
        <c:minorTickMark val="none"/>
        <c:tickLblPos val="nextTo"/>
        <c:crossAx val="2961403"/>
        <c:crosses val="autoZero"/>
        <c:crossBetween val="between"/>
      </c:valAx>
      <c:catAx>
        <c:axId val="45261218"/>
        <c:scaling>
          <c:orientation val="minMax"/>
        </c:scaling>
        <c:delete val="0"/>
        <c:axPos val="b"/>
        <c:title>
          <c:tx>
            <c:rich>
              <a:bodyPr rot="0"/>
              <a:lstStyle/>
              <a:p>
                <a:pPr>
                  <a:defRPr lang="en-US" sz="1000" b="0" strike="noStrike" spc="-1">
                    <a:solidFill>
                      <a:srgbClr val="333333"/>
                    </a:solidFill>
                    <a:latin typeface="Calibri"/>
                    <a:ea typeface="Calibri"/>
                  </a:defRPr>
                </a:pPr>
                <a:r>
                  <a:rPr lang="en-US" sz="1000" b="0" strike="noStrike" spc="-1">
                    <a:solidFill>
                      <a:srgbClr val="333333"/>
                    </a:solidFill>
                    <a:latin typeface="Calibri"/>
                    <a:ea typeface="Calibri"/>
                  </a:rPr>
                  <a:t>Forecast Period</a:t>
                </a:r>
              </a:p>
            </c:rich>
          </c:tx>
          <c:overlay val="0"/>
          <c:spPr>
            <a:noFill/>
            <a:ln w="0">
              <a:noFill/>
            </a:ln>
          </c:spPr>
        </c:title>
        <c:numFmt formatCode="General" sourceLinked="0"/>
        <c:majorTickMark val="out"/>
        <c:minorTickMark val="none"/>
        <c:tickLblPos val="nextTo"/>
        <c:spPr>
          <a:ln w="9360">
            <a:solidFill>
              <a:srgbClr val="D9D9D9"/>
            </a:solidFill>
            <a:round/>
          </a:ln>
        </c:spPr>
        <c:txPr>
          <a:bodyPr/>
          <a:lstStyle/>
          <a:p>
            <a:pPr>
              <a:defRPr sz="900" b="0" strike="noStrike" spc="-1">
                <a:solidFill>
                  <a:srgbClr val="595959"/>
                </a:solidFill>
                <a:latin typeface="Calibri"/>
              </a:defRPr>
            </a:pPr>
            <a:endParaRPr lang="en-SE"/>
          </a:p>
        </c:txPr>
        <c:crossAx val="9545220"/>
        <c:crosses val="autoZero"/>
        <c:auto val="1"/>
        <c:lblAlgn val="ctr"/>
        <c:lblOffset val="100"/>
        <c:noMultiLvlLbl val="0"/>
      </c:catAx>
      <c:valAx>
        <c:axId val="9545220"/>
        <c:scaling>
          <c:orientation val="minMax"/>
          <c:max val="700"/>
          <c:min val="-300"/>
        </c:scaling>
        <c:delete val="0"/>
        <c:axPos val="l"/>
        <c:title>
          <c:tx>
            <c:rich>
              <a:bodyPr rot="-5400000"/>
              <a:lstStyle/>
              <a:p>
                <a:pPr>
                  <a:defRPr lang="en-US" sz="1000" b="0" strike="noStrike" spc="-1">
                    <a:solidFill>
                      <a:srgbClr val="595959"/>
                    </a:solidFill>
                    <a:latin typeface="Calibri"/>
                  </a:defRPr>
                </a:pPr>
                <a:r>
                  <a:rPr lang="en-US" sz="1000" b="0" strike="noStrike" spc="-1">
                    <a:solidFill>
                      <a:srgbClr val="595959"/>
                    </a:solidFill>
                    <a:latin typeface="Calibri"/>
                  </a:rPr>
                  <a:t>Amount (thousands)</a:t>
                </a:r>
              </a:p>
            </c:rich>
          </c:tx>
          <c:overlay val="0"/>
          <c:spPr>
            <a:noFill/>
            <a:ln w="0">
              <a:noFill/>
            </a:ln>
          </c:spPr>
        </c:title>
        <c:numFmt formatCode="General" sourceLinked="0"/>
        <c:majorTickMark val="out"/>
        <c:minorTickMark val="none"/>
        <c:tickLblPos val="nextTo"/>
        <c:spPr>
          <a:ln w="6480">
            <a:noFill/>
          </a:ln>
        </c:spPr>
        <c:txPr>
          <a:bodyPr/>
          <a:lstStyle/>
          <a:p>
            <a:pPr>
              <a:defRPr sz="900" b="0" strike="noStrike" spc="-1">
                <a:solidFill>
                  <a:srgbClr val="595959"/>
                </a:solidFill>
                <a:latin typeface="Calibri"/>
              </a:defRPr>
            </a:pPr>
            <a:endParaRPr lang="en-SE"/>
          </a:p>
        </c:txPr>
        <c:crossAx val="45261218"/>
        <c:crosses val="autoZero"/>
        <c:crossBetween val="between"/>
        <c:majorUnit val="100"/>
      </c:valAx>
      <c:spPr>
        <a:noFill/>
        <a:ln w="0">
          <a:noFill/>
        </a:ln>
      </c:spPr>
    </c:plotArea>
    <c:legend>
      <c:legendPos val="b"/>
      <c:overlay val="0"/>
      <c:spPr>
        <a:noFill/>
        <a:ln w="0">
          <a:noFill/>
        </a:ln>
      </c:spPr>
      <c:txPr>
        <a:bodyPr/>
        <a:lstStyle/>
        <a:p>
          <a:pPr>
            <a:defRPr sz="900" b="0" strike="noStrike" spc="-1">
              <a:solidFill>
                <a:srgbClr val="333333"/>
              </a:solidFill>
              <a:latin typeface="Calibri"/>
              <a:ea typeface="Calibri"/>
            </a:defRPr>
          </a:pPr>
          <a:endParaRPr lang="en-SE"/>
        </a:p>
      </c:txPr>
    </c:legend>
    <c:plotVisOnly val="1"/>
    <c:dispBlanksAs val="gap"/>
    <c:showDLblsOverMax val="1"/>
  </c:chart>
  <c:spPr>
    <a:solidFill>
      <a:srgbClr val="FFFFFF"/>
    </a:solidFill>
    <a:ln w="25560">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lang="en-US" sz="1400" b="1" strike="noStrike" spc="-1">
                <a:solidFill>
                  <a:srgbClr val="6A4BC3"/>
                </a:solidFill>
                <a:latin typeface="Calibri"/>
                <a:ea typeface="Calibri"/>
              </a:defRPr>
            </a:pPr>
            <a:r>
              <a:rPr lang="en-US" sz="1400" b="1" strike="noStrike" spc="-1">
                <a:solidFill>
                  <a:srgbClr val="6A4BC3"/>
                </a:solidFill>
                <a:latin typeface="Calibri"/>
                <a:ea typeface="Calibri"/>
              </a:rPr>
              <a:t>Cash Flow Forecast</a:t>
            </a:r>
          </a:p>
        </c:rich>
      </c:tx>
      <c:overlay val="0"/>
      <c:spPr>
        <a:noFill/>
        <a:ln w="0">
          <a:noFill/>
        </a:ln>
      </c:spPr>
    </c:title>
    <c:autoTitleDeleted val="0"/>
    <c:plotArea>
      <c:layout/>
      <c:barChart>
        <c:barDir val="col"/>
        <c:grouping val="clustered"/>
        <c:varyColors val="0"/>
        <c:ser>
          <c:idx val="0"/>
          <c:order val="0"/>
          <c:tx>
            <c:strRef>
              <c:f>'Cash Flow Forecast'!$A$8</c:f>
              <c:strCache>
                <c:ptCount val="1"/>
                <c:pt idx="0">
                  <c:v>Cash Inflows - Total Income</c:v>
                </c:pt>
              </c:strCache>
            </c:strRef>
          </c:tx>
          <c:spPr>
            <a:solidFill>
              <a:srgbClr val="5B9BD5"/>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en-SE"/>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'Cash Flow Forecast'!$B$5:$G$5</c:f>
              <c:strCache>
                <c:ptCount val="6"/>
                <c:pt idx="0">
                  <c:v>Year 1</c:v>
                </c:pt>
                <c:pt idx="1">
                  <c:v>Year 2</c:v>
                </c:pt>
                <c:pt idx="2">
                  <c:v>Year 3</c:v>
                </c:pt>
                <c:pt idx="3">
                  <c:v>Year 4</c:v>
                </c:pt>
                <c:pt idx="4">
                  <c:v>Year 5</c:v>
                </c:pt>
                <c:pt idx="5">
                  <c:v>Total</c:v>
                </c:pt>
              </c:strCache>
            </c:strRef>
          </c:cat>
          <c:val>
            <c:numRef>
              <c:f>'Cash Flow Forecast'!$B$8:$G$8</c:f>
              <c:numCache>
                <c:formatCode>General</c:formatCode>
                <c:ptCount val="6"/>
                <c:pt idx="0">
                  <c:v>88000</c:v>
                </c:pt>
                <c:pt idx="1">
                  <c:v>255000</c:v>
                </c:pt>
                <c:pt idx="2">
                  <c:v>515000</c:v>
                </c:pt>
                <c:pt idx="3">
                  <c:v>800000</c:v>
                </c:pt>
                <c:pt idx="4">
                  <c:v>1120000</c:v>
                </c:pt>
                <c:pt idx="5">
                  <c:v>2778000</c:v>
                </c:pt>
              </c:numCache>
            </c:numRef>
          </c:val>
          <c:extLst>
            <c:ext xmlns:c16="http://schemas.microsoft.com/office/drawing/2014/chart" uri="{C3380CC4-5D6E-409C-BE32-E72D297353CC}">
              <c16:uniqueId val="{00000000-A434-48DC-AB30-0AD8D6294D83}"/>
            </c:ext>
          </c:extLst>
        </c:ser>
        <c:ser>
          <c:idx val="1"/>
          <c:order val="1"/>
          <c:tx>
            <c:strRef>
              <c:f>'Cash Flow Forecast'!$A$10</c:f>
              <c:strCache>
                <c:ptCount val="1"/>
                <c:pt idx="0">
                  <c:v>Cash Outflows - Total Costs</c:v>
                </c:pt>
              </c:strCache>
            </c:strRef>
          </c:tx>
          <c:spPr>
            <a:solidFill>
              <a:srgbClr val="ED7D31"/>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en-SE"/>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'Cash Flow Forecast'!$B$5:$G$5</c:f>
              <c:strCache>
                <c:ptCount val="6"/>
                <c:pt idx="0">
                  <c:v>Year 1</c:v>
                </c:pt>
                <c:pt idx="1">
                  <c:v>Year 2</c:v>
                </c:pt>
                <c:pt idx="2">
                  <c:v>Year 3</c:v>
                </c:pt>
                <c:pt idx="3">
                  <c:v>Year 4</c:v>
                </c:pt>
                <c:pt idx="4">
                  <c:v>Year 5</c:v>
                </c:pt>
                <c:pt idx="5">
                  <c:v>Total</c:v>
                </c:pt>
              </c:strCache>
            </c:strRef>
          </c:cat>
          <c:val>
            <c:numRef>
              <c:f>'Cash Flow Forecast'!$B$10:$G$10</c:f>
              <c:numCache>
                <c:formatCode>General</c:formatCode>
                <c:ptCount val="6"/>
                <c:pt idx="0">
                  <c:v>168000</c:v>
                </c:pt>
                <c:pt idx="1">
                  <c:v>220000</c:v>
                </c:pt>
                <c:pt idx="2">
                  <c:v>286000</c:v>
                </c:pt>
                <c:pt idx="3">
                  <c:v>340000</c:v>
                </c:pt>
                <c:pt idx="4">
                  <c:v>393000</c:v>
                </c:pt>
                <c:pt idx="5">
                  <c:v>1407000</c:v>
                </c:pt>
              </c:numCache>
            </c:numRef>
          </c:val>
          <c:extLst>
            <c:ext xmlns:c16="http://schemas.microsoft.com/office/drawing/2014/chart" uri="{C3380CC4-5D6E-409C-BE32-E72D297353CC}">
              <c16:uniqueId val="{00000001-A434-48DC-AB30-0AD8D6294D83}"/>
            </c:ext>
          </c:extLst>
        </c:ser>
        <c:ser>
          <c:idx val="2"/>
          <c:order val="2"/>
          <c:tx>
            <c:strRef>
              <c:f>'Cash Flow Forecast'!$A$13</c:f>
              <c:strCache>
                <c:ptCount val="1"/>
                <c:pt idx="0">
                  <c:v>Cash Flow 1 - Closing Balance </c:v>
                </c:pt>
              </c:strCache>
            </c:strRef>
          </c:tx>
          <c:spPr>
            <a:solidFill>
              <a:srgbClr val="A5A5A5"/>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en-SE"/>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'Cash Flow Forecast'!$B$5:$G$5</c:f>
              <c:strCache>
                <c:ptCount val="6"/>
                <c:pt idx="0">
                  <c:v>Year 1</c:v>
                </c:pt>
                <c:pt idx="1">
                  <c:v>Year 2</c:v>
                </c:pt>
                <c:pt idx="2">
                  <c:v>Year 3</c:v>
                </c:pt>
                <c:pt idx="3">
                  <c:v>Year 4</c:v>
                </c:pt>
                <c:pt idx="4">
                  <c:v>Year 5</c:v>
                </c:pt>
                <c:pt idx="5">
                  <c:v>Total</c:v>
                </c:pt>
              </c:strCache>
            </c:strRef>
          </c:cat>
          <c:val>
            <c:numRef>
              <c:f>'Cash Flow Forecast'!$B$13:$G$13</c:f>
              <c:numCache>
                <c:formatCode>General</c:formatCode>
                <c:ptCount val="6"/>
                <c:pt idx="0">
                  <c:v>3000</c:v>
                </c:pt>
                <c:pt idx="1">
                  <c:v>38000</c:v>
                </c:pt>
                <c:pt idx="2">
                  <c:v>267000</c:v>
                </c:pt>
                <c:pt idx="3">
                  <c:v>727000</c:v>
                </c:pt>
                <c:pt idx="4">
                  <c:v>1454000</c:v>
                </c:pt>
                <c:pt idx="5">
                  <c:v>1454000</c:v>
                </c:pt>
              </c:numCache>
            </c:numRef>
          </c:val>
          <c:extLst>
            <c:ext xmlns:c16="http://schemas.microsoft.com/office/drawing/2014/chart" uri="{C3380CC4-5D6E-409C-BE32-E72D297353CC}">
              <c16:uniqueId val="{00000002-A434-48DC-AB30-0AD8D6294D83}"/>
            </c:ext>
          </c:extLst>
        </c:ser>
        <c:dLbls>
          <c:showLegendKey val="0"/>
          <c:showVal val="0"/>
          <c:showCatName val="0"/>
          <c:showSerName val="0"/>
          <c:showPercent val="0"/>
          <c:showBubbleSize val="0"/>
        </c:dLbls>
        <c:gapWidth val="160"/>
        <c:overlap val="-30"/>
        <c:axId val="44254070"/>
        <c:axId val="45720262"/>
      </c:barChart>
      <c:catAx>
        <c:axId val="44254070"/>
        <c:scaling>
          <c:orientation val="minMax"/>
        </c:scaling>
        <c:delete val="0"/>
        <c:axPos val="b"/>
        <c:title>
          <c:tx>
            <c:rich>
              <a:bodyPr rot="0"/>
              <a:lstStyle/>
              <a:p>
                <a:pPr>
                  <a:defRPr lang="sv-SE" sz="1000" b="0" strike="noStrike" spc="-1">
                    <a:solidFill>
                      <a:srgbClr val="595959"/>
                    </a:solidFill>
                    <a:latin typeface="Calibri"/>
                  </a:defRPr>
                </a:pPr>
                <a:r>
                  <a:rPr lang="sv-SE" sz="1000" b="0" strike="noStrike" spc="-1">
                    <a:solidFill>
                      <a:srgbClr val="595959"/>
                    </a:solidFill>
                    <a:latin typeface="Calibri"/>
                  </a:rPr>
                  <a:t>Financial Metric</a:t>
                </a:r>
              </a:p>
            </c:rich>
          </c:tx>
          <c:overlay val="0"/>
          <c:spPr>
            <a:noFill/>
            <a:ln w="0">
              <a:noFill/>
            </a:ln>
          </c:spPr>
        </c:title>
        <c:numFmt formatCode="General" sourceLinked="0"/>
        <c:majorTickMark val="none"/>
        <c:minorTickMark val="none"/>
        <c:tickLblPos val="nextTo"/>
        <c:spPr>
          <a:ln w="9360">
            <a:solidFill>
              <a:srgbClr val="D9D9D9"/>
            </a:solidFill>
            <a:round/>
          </a:ln>
        </c:spPr>
        <c:txPr>
          <a:bodyPr/>
          <a:lstStyle/>
          <a:p>
            <a:pPr>
              <a:defRPr sz="900" b="0" strike="noStrike" spc="-1">
                <a:solidFill>
                  <a:srgbClr val="595959"/>
                </a:solidFill>
                <a:latin typeface="Calibri"/>
              </a:defRPr>
            </a:pPr>
            <a:endParaRPr lang="en-SE"/>
          </a:p>
        </c:txPr>
        <c:crossAx val="45720262"/>
        <c:crosses val="autoZero"/>
        <c:auto val="1"/>
        <c:lblAlgn val="ctr"/>
        <c:lblOffset val="100"/>
        <c:noMultiLvlLbl val="0"/>
      </c:catAx>
      <c:valAx>
        <c:axId val="45720262"/>
        <c:scaling>
          <c:orientation val="minMax"/>
        </c:scaling>
        <c:delete val="0"/>
        <c:axPos val="l"/>
        <c:majorGridlines>
          <c:spPr>
            <a:ln w="9360">
              <a:solidFill>
                <a:srgbClr val="D9D9D9"/>
              </a:solidFill>
              <a:round/>
            </a:ln>
          </c:spPr>
        </c:majorGridlines>
        <c:numFmt formatCode="General" sourceLinked="0"/>
        <c:majorTickMark val="none"/>
        <c:minorTickMark val="none"/>
        <c:tickLblPos val="nextTo"/>
        <c:spPr>
          <a:ln w="6480">
            <a:noFill/>
          </a:ln>
        </c:spPr>
        <c:txPr>
          <a:bodyPr/>
          <a:lstStyle/>
          <a:p>
            <a:pPr>
              <a:defRPr sz="900" b="0" strike="noStrike" spc="-1">
                <a:solidFill>
                  <a:srgbClr val="595959"/>
                </a:solidFill>
                <a:latin typeface="Calibri"/>
              </a:defRPr>
            </a:pPr>
            <a:endParaRPr lang="en-SE"/>
          </a:p>
        </c:txPr>
        <c:crossAx val="44254070"/>
        <c:crosses val="autoZero"/>
        <c:crossBetween val="between"/>
        <c:dispUnits>
          <c:builtInUnit val="thousands"/>
          <c:dispUnitsLbl/>
        </c:dispUnits>
      </c:valAx>
      <c:spPr>
        <a:noFill/>
        <a:ln w="0">
          <a:noFill/>
        </a:ln>
      </c:spPr>
    </c:plotArea>
    <c:legend>
      <c:legendPos val="b"/>
      <c:overlay val="0"/>
      <c:spPr>
        <a:noFill/>
        <a:ln w="0">
          <a:noFill/>
        </a:ln>
      </c:spPr>
      <c:txPr>
        <a:bodyPr/>
        <a:lstStyle/>
        <a:p>
          <a:pPr>
            <a:defRPr sz="900" b="0" strike="noStrike" spc="-1">
              <a:solidFill>
                <a:srgbClr val="333333"/>
              </a:solidFill>
              <a:latin typeface="Calibri"/>
              <a:ea typeface="Calibri"/>
            </a:defRPr>
          </a:pPr>
          <a:endParaRPr lang="en-SE"/>
        </a:p>
      </c:txPr>
    </c:legend>
    <c:plotVisOnly val="1"/>
    <c:dispBlanksAs val="gap"/>
    <c:showDLblsOverMax val="1"/>
  </c:chart>
  <c:spPr>
    <a:solidFill>
      <a:srgbClr val="FFFFFF"/>
    </a:solidFill>
    <a:ln w="25560">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lang="en-US" sz="1400" b="1" strike="noStrike" spc="-1">
                <a:solidFill>
                  <a:srgbClr val="6A4BC3"/>
                </a:solidFill>
                <a:latin typeface="Calibri"/>
                <a:ea typeface="Calibri"/>
              </a:defRPr>
            </a:pPr>
            <a:r>
              <a:rPr lang="en-US" sz="1400" b="1" strike="noStrike" spc="-1">
                <a:solidFill>
                  <a:srgbClr val="6A4BC3"/>
                </a:solidFill>
                <a:latin typeface="Calibri"/>
                <a:ea typeface="Calibri"/>
              </a:rPr>
              <a:t>Investment Forecast</a:t>
            </a:r>
          </a:p>
        </c:rich>
      </c:tx>
      <c:overlay val="0"/>
      <c:spPr>
        <a:noFill/>
        <a:ln w="0">
          <a:noFill/>
        </a:ln>
      </c:spPr>
    </c:title>
    <c:autoTitleDeleted val="0"/>
    <c:plotArea>
      <c:layout>
        <c:manualLayout>
          <c:layoutTarget val="inner"/>
          <c:xMode val="edge"/>
          <c:yMode val="edge"/>
          <c:x val="0.14579349904397701"/>
          <c:y val="0.17788110867979601"/>
          <c:w val="0.82361376673040199"/>
          <c:h val="0.63211159737417899"/>
        </c:manualLayout>
      </c:layout>
      <c:barChart>
        <c:barDir val="col"/>
        <c:grouping val="clustered"/>
        <c:varyColors val="0"/>
        <c:ser>
          <c:idx val="0"/>
          <c:order val="0"/>
          <c:tx>
            <c:strRef>
              <c:f>'Investment Forecast'!$A$9</c:f>
              <c:strCache>
                <c:ptCount val="1"/>
                <c:pt idx="0">
                  <c:v>Net Cash Flow - EBITDA</c:v>
                </c:pt>
              </c:strCache>
            </c:strRef>
          </c:tx>
          <c:spPr>
            <a:solidFill>
              <a:srgbClr val="5B9BD5"/>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en-SE"/>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'Investment Forecast'!$B$5:$G$5</c:f>
              <c:strCache>
                <c:ptCount val="6"/>
                <c:pt idx="0">
                  <c:v>Year 1</c:v>
                </c:pt>
                <c:pt idx="1">
                  <c:v>Year 2</c:v>
                </c:pt>
                <c:pt idx="2">
                  <c:v>Year 3</c:v>
                </c:pt>
                <c:pt idx="3">
                  <c:v>Year 4</c:v>
                </c:pt>
                <c:pt idx="4">
                  <c:v>Year 5</c:v>
                </c:pt>
                <c:pt idx="5">
                  <c:v>Total</c:v>
                </c:pt>
              </c:strCache>
            </c:strRef>
          </c:cat>
          <c:val>
            <c:numRef>
              <c:f>'Investment Forecast'!$B$9:$G$9</c:f>
              <c:numCache>
                <c:formatCode>General</c:formatCode>
                <c:ptCount val="6"/>
                <c:pt idx="0">
                  <c:v>-83500</c:v>
                </c:pt>
                <c:pt idx="1">
                  <c:v>30000</c:v>
                </c:pt>
                <c:pt idx="2">
                  <c:v>225000</c:v>
                </c:pt>
                <c:pt idx="3">
                  <c:v>457000</c:v>
                </c:pt>
                <c:pt idx="4">
                  <c:v>724500</c:v>
                </c:pt>
                <c:pt idx="5">
                  <c:v>1353000</c:v>
                </c:pt>
              </c:numCache>
            </c:numRef>
          </c:val>
          <c:extLst>
            <c:ext xmlns:c16="http://schemas.microsoft.com/office/drawing/2014/chart" uri="{C3380CC4-5D6E-409C-BE32-E72D297353CC}">
              <c16:uniqueId val="{00000000-C29F-4CFC-BDD0-31815E63377B}"/>
            </c:ext>
          </c:extLst>
        </c:ser>
        <c:ser>
          <c:idx val="1"/>
          <c:order val="1"/>
          <c:tx>
            <c:strRef>
              <c:f>'Investment Forecast'!$A$11</c:f>
              <c:strCache>
                <c:ptCount val="1"/>
                <c:pt idx="0">
                  <c:v>Total Investment Need </c:v>
                </c:pt>
              </c:strCache>
            </c:strRef>
          </c:tx>
          <c:spPr>
            <a:solidFill>
              <a:srgbClr val="ED7D31"/>
            </a:solidFill>
            <a:ln w="0">
              <a:noFill/>
            </a:ln>
          </c:spPr>
          <c:invertIfNegative val="0"/>
          <c:dLbls>
            <c:spPr>
              <a:noFill/>
              <a:ln>
                <a:noFill/>
              </a:ln>
              <a:effectLst/>
            </c:spPr>
            <c:txPr>
              <a:bodyPr wrap="square"/>
              <a:lstStyle/>
              <a:p>
                <a:pPr>
                  <a:defRPr sz="1000" b="0" strike="noStrike" spc="-1">
                    <a:solidFill>
                      <a:srgbClr val="000000"/>
                    </a:solidFill>
                    <a:latin typeface="Calibri"/>
                  </a:defRPr>
                </a:pPr>
                <a:endParaRPr lang="en-SE"/>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'Investment Forecast'!$B$5:$G$5</c:f>
              <c:strCache>
                <c:ptCount val="6"/>
                <c:pt idx="0">
                  <c:v>Year 1</c:v>
                </c:pt>
                <c:pt idx="1">
                  <c:v>Year 2</c:v>
                </c:pt>
                <c:pt idx="2">
                  <c:v>Year 3</c:v>
                </c:pt>
                <c:pt idx="3">
                  <c:v>Year 4</c:v>
                </c:pt>
                <c:pt idx="4">
                  <c:v>Year 5</c:v>
                </c:pt>
                <c:pt idx="5">
                  <c:v>Total</c:v>
                </c:pt>
              </c:strCache>
            </c:strRef>
          </c:cat>
          <c:val>
            <c:numRef>
              <c:f>'Investment Forecast'!$B$11:$G$11</c:f>
              <c:numCache>
                <c:formatCode>General</c:formatCode>
                <c:ptCount val="6"/>
                <c:pt idx="0">
                  <c:v>144500</c:v>
                </c:pt>
                <c:pt idx="1">
                  <c:v>123000</c:v>
                </c:pt>
                <c:pt idx="2">
                  <c:v>281000</c:v>
                </c:pt>
                <c:pt idx="3">
                  <c:v>511000</c:v>
                </c:pt>
                <c:pt idx="4">
                  <c:v>773500</c:v>
                </c:pt>
                <c:pt idx="5">
                  <c:v>1833000</c:v>
                </c:pt>
              </c:numCache>
            </c:numRef>
          </c:val>
          <c:extLst>
            <c:ext xmlns:c16="http://schemas.microsoft.com/office/drawing/2014/chart" uri="{C3380CC4-5D6E-409C-BE32-E72D297353CC}">
              <c16:uniqueId val="{00000001-C29F-4CFC-BDD0-31815E63377B}"/>
            </c:ext>
          </c:extLst>
        </c:ser>
        <c:dLbls>
          <c:showLegendKey val="0"/>
          <c:showVal val="0"/>
          <c:showCatName val="0"/>
          <c:showSerName val="0"/>
          <c:showPercent val="0"/>
          <c:showBubbleSize val="0"/>
        </c:dLbls>
        <c:gapWidth val="140"/>
        <c:overlap val="-30"/>
        <c:axId val="48897491"/>
        <c:axId val="71688409"/>
      </c:barChart>
      <c:catAx>
        <c:axId val="48897491"/>
        <c:scaling>
          <c:orientation val="minMax"/>
        </c:scaling>
        <c:delete val="0"/>
        <c:axPos val="b"/>
        <c:title>
          <c:tx>
            <c:rich>
              <a:bodyPr rot="0"/>
              <a:lstStyle/>
              <a:p>
                <a:pPr>
                  <a:defRPr lang="sv-SE" sz="1000" b="0" strike="noStrike" spc="-1">
                    <a:solidFill>
                      <a:srgbClr val="595959"/>
                    </a:solidFill>
                    <a:latin typeface="Calibri"/>
                  </a:defRPr>
                </a:pPr>
                <a:r>
                  <a:rPr lang="sv-SE" sz="1000" b="0" strike="noStrike" spc="-1">
                    <a:solidFill>
                      <a:srgbClr val="595959"/>
                    </a:solidFill>
                    <a:latin typeface="Calibri"/>
                  </a:rPr>
                  <a:t>Financial Metric</a:t>
                </a:r>
              </a:p>
            </c:rich>
          </c:tx>
          <c:overlay val="0"/>
          <c:spPr>
            <a:noFill/>
            <a:ln w="0">
              <a:noFill/>
            </a:ln>
          </c:spPr>
        </c:title>
        <c:numFmt formatCode="General" sourceLinked="0"/>
        <c:majorTickMark val="none"/>
        <c:minorTickMark val="none"/>
        <c:tickLblPos val="nextTo"/>
        <c:spPr>
          <a:ln w="9360">
            <a:solidFill>
              <a:srgbClr val="D9D9D9"/>
            </a:solidFill>
            <a:round/>
          </a:ln>
        </c:spPr>
        <c:txPr>
          <a:bodyPr/>
          <a:lstStyle/>
          <a:p>
            <a:pPr>
              <a:defRPr sz="900" b="0" strike="noStrike" spc="-1">
                <a:solidFill>
                  <a:srgbClr val="595959"/>
                </a:solidFill>
                <a:latin typeface="Calibri"/>
              </a:defRPr>
            </a:pPr>
            <a:endParaRPr lang="en-SE"/>
          </a:p>
        </c:txPr>
        <c:crossAx val="71688409"/>
        <c:crosses val="autoZero"/>
        <c:auto val="1"/>
        <c:lblAlgn val="ctr"/>
        <c:lblOffset val="100"/>
        <c:noMultiLvlLbl val="0"/>
      </c:catAx>
      <c:valAx>
        <c:axId val="71688409"/>
        <c:scaling>
          <c:orientation val="minMax"/>
        </c:scaling>
        <c:delete val="0"/>
        <c:axPos val="l"/>
        <c:majorGridlines>
          <c:spPr>
            <a:ln w="9360">
              <a:solidFill>
                <a:srgbClr val="D9D9D9"/>
              </a:solidFill>
              <a:round/>
            </a:ln>
          </c:spPr>
        </c:majorGridlines>
        <c:numFmt formatCode="General" sourceLinked="0"/>
        <c:majorTickMark val="none"/>
        <c:minorTickMark val="none"/>
        <c:tickLblPos val="nextTo"/>
        <c:spPr>
          <a:ln w="6480">
            <a:noFill/>
          </a:ln>
        </c:spPr>
        <c:txPr>
          <a:bodyPr/>
          <a:lstStyle/>
          <a:p>
            <a:pPr>
              <a:defRPr sz="900" b="0" strike="noStrike" spc="-1">
                <a:solidFill>
                  <a:srgbClr val="595959"/>
                </a:solidFill>
                <a:latin typeface="Calibri"/>
              </a:defRPr>
            </a:pPr>
            <a:endParaRPr lang="en-SE"/>
          </a:p>
        </c:txPr>
        <c:crossAx val="48897491"/>
        <c:crosses val="autoZero"/>
        <c:crossBetween val="between"/>
      </c:valAx>
      <c:spPr>
        <a:noFill/>
        <a:ln w="0">
          <a:noFill/>
        </a:ln>
      </c:spPr>
    </c:plotArea>
    <c:legend>
      <c:legendPos val="b"/>
      <c:overlay val="0"/>
      <c:spPr>
        <a:noFill/>
        <a:ln w="0">
          <a:noFill/>
        </a:ln>
      </c:spPr>
      <c:txPr>
        <a:bodyPr/>
        <a:lstStyle/>
        <a:p>
          <a:pPr>
            <a:defRPr sz="900" b="0" strike="noStrike" spc="-1">
              <a:solidFill>
                <a:srgbClr val="333333"/>
              </a:solidFill>
              <a:latin typeface="Calibri"/>
              <a:ea typeface="Calibri"/>
            </a:defRPr>
          </a:pPr>
          <a:endParaRPr lang="en-SE"/>
        </a:p>
      </c:txPr>
    </c:legend>
    <c:plotVisOnly val="1"/>
    <c:dispBlanksAs val="gap"/>
    <c:showDLblsOverMax val="1"/>
  </c:chart>
  <c:spPr>
    <a:solidFill>
      <a:srgbClr val="FFFFFF"/>
    </a:solidFill>
    <a:ln w="25560">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18</xdr:row>
      <xdr:rowOff>38160</xdr:rowOff>
    </xdr:from>
    <xdr:to>
      <xdr:col>7</xdr:col>
      <xdr:colOff>578076</xdr:colOff>
      <xdr:row>36</xdr:row>
      <xdr:rowOff>52560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74160</xdr:colOff>
      <xdr:row>28</xdr:row>
      <xdr:rowOff>180000</xdr:rowOff>
    </xdr:from>
    <xdr:to>
      <xdr:col>6</xdr:col>
      <xdr:colOff>52593</xdr:colOff>
      <xdr:row>48</xdr:row>
      <xdr:rowOff>147960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13</xdr:row>
      <xdr:rowOff>153360</xdr:rowOff>
    </xdr:from>
    <xdr:to>
      <xdr:col>6</xdr:col>
      <xdr:colOff>603000</xdr:colOff>
      <xdr:row>32</xdr:row>
      <xdr:rowOff>52560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95400</xdr:colOff>
      <xdr:row>18</xdr:row>
      <xdr:rowOff>188280</xdr:rowOff>
    </xdr:from>
    <xdr:to>
      <xdr:col>6</xdr:col>
      <xdr:colOff>426611</xdr:colOff>
      <xdr:row>39</xdr:row>
      <xdr:rowOff>126360</xdr:rowOff>
    </xdr:to>
    <xdr:graphicFrame macro="">
      <xdr:nvGraphicFramePr>
        <xdr:cNvPr id="3" name="Chart 1">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D36"/>
  <sheetViews>
    <sheetView showGridLines="0" tabSelected="1" zoomScaleNormal="100" workbookViewId="0">
      <selection activeCell="C14" sqref="C14"/>
    </sheetView>
  </sheetViews>
  <sheetFormatPr defaultColWidth="9.1796875" defaultRowHeight="14.5" x14ac:dyDescent="0.35"/>
  <cols>
    <col min="1" max="1" width="1.1796875" style="2" customWidth="1"/>
    <col min="2" max="2" width="38.6328125" style="3" customWidth="1"/>
    <col min="3" max="3" width="46.7265625" style="2" customWidth="1"/>
    <col min="4" max="16384" width="9.1796875" style="2"/>
  </cols>
  <sheetData>
    <row r="1" spans="1:3" ht="51" customHeight="1" x14ac:dyDescent="0.35">
      <c r="B1" s="187"/>
      <c r="C1" s="187"/>
    </row>
    <row r="2" spans="1:3" ht="4.5" customHeight="1" thickBot="1" x14ac:dyDescent="0.4">
      <c r="A2" s="4"/>
      <c r="B2" s="188"/>
      <c r="C2" s="188"/>
    </row>
    <row r="3" spans="1:3" ht="20.25" customHeight="1" thickTop="1" x14ac:dyDescent="0.35">
      <c r="A3" s="5"/>
      <c r="B3" s="189" t="s">
        <v>0</v>
      </c>
      <c r="C3" s="189"/>
    </row>
    <row r="4" spans="1:3" ht="36.75" customHeight="1" x14ac:dyDescent="0.8">
      <c r="A4" s="6"/>
      <c r="B4" s="190" t="s">
        <v>1</v>
      </c>
      <c r="C4" s="190"/>
    </row>
    <row r="5" spans="1:3" ht="6" customHeight="1" x14ac:dyDescent="0.35">
      <c r="A5" s="7"/>
      <c r="B5" s="180"/>
      <c r="C5" s="180"/>
    </row>
    <row r="6" spans="1:3" ht="23.25" customHeight="1" x14ac:dyDescent="0.35">
      <c r="A6" s="7"/>
      <c r="B6" s="184" t="s">
        <v>2</v>
      </c>
      <c r="C6" s="184"/>
    </row>
    <row r="7" spans="1:3" ht="23.25" customHeight="1" x14ac:dyDescent="0.35">
      <c r="A7" s="7"/>
      <c r="B7" s="184" t="s">
        <v>3</v>
      </c>
      <c r="C7" s="184"/>
    </row>
    <row r="8" spans="1:3" x14ac:dyDescent="0.35">
      <c r="A8" s="7"/>
      <c r="B8" s="185" t="s">
        <v>4</v>
      </c>
      <c r="C8" s="185"/>
    </row>
    <row r="9" spans="1:3" x14ac:dyDescent="0.35">
      <c r="A9" s="7"/>
      <c r="B9" s="186" t="s">
        <v>5</v>
      </c>
      <c r="C9" s="186"/>
    </row>
    <row r="10" spans="1:3" x14ac:dyDescent="0.35">
      <c r="A10" s="7"/>
      <c r="B10" s="8"/>
    </row>
    <row r="11" spans="1:3" ht="14.25" customHeight="1" x14ac:dyDescent="0.35">
      <c r="A11" s="7"/>
      <c r="B11" s="181" t="s">
        <v>6</v>
      </c>
      <c r="C11" s="181"/>
    </row>
    <row r="12" spans="1:3" ht="29" customHeight="1" x14ac:dyDescent="0.35">
      <c r="A12" s="7"/>
      <c r="B12" s="182" t="s">
        <v>223</v>
      </c>
      <c r="C12" s="182"/>
    </row>
    <row r="13" spans="1:3" ht="14.25" customHeight="1" x14ac:dyDescent="0.35">
      <c r="A13" s="7"/>
      <c r="B13" s="156"/>
    </row>
    <row r="14" spans="1:3" ht="14.25" customHeight="1" x14ac:dyDescent="0.35">
      <c r="A14" s="7"/>
      <c r="B14" s="157" t="s">
        <v>224</v>
      </c>
      <c r="C14" s="158" t="s">
        <v>26</v>
      </c>
    </row>
    <row r="15" spans="1:3" ht="4" customHeight="1" x14ac:dyDescent="0.35">
      <c r="A15" s="7"/>
      <c r="B15" s="157"/>
      <c r="C15" s="159"/>
    </row>
    <row r="16" spans="1:3" ht="14.25" customHeight="1" x14ac:dyDescent="0.35">
      <c r="A16" s="7"/>
      <c r="B16" s="157" t="s">
        <v>225</v>
      </c>
      <c r="C16" s="158" t="s">
        <v>226</v>
      </c>
    </row>
    <row r="17" spans="1:4" ht="14.25" customHeight="1" x14ac:dyDescent="0.35">
      <c r="A17" s="7"/>
      <c r="B17" s="157"/>
      <c r="C17" s="160"/>
    </row>
    <row r="18" spans="1:4" ht="15.75" customHeight="1" x14ac:dyDescent="0.35">
      <c r="A18" s="7"/>
      <c r="B18" s="177" t="s">
        <v>7</v>
      </c>
      <c r="C18" s="177"/>
    </row>
    <row r="19" spans="1:4" ht="30" customHeight="1" x14ac:dyDescent="0.35">
      <c r="A19" s="7"/>
      <c r="B19" s="178" t="s">
        <v>8</v>
      </c>
      <c r="C19" s="178"/>
    </row>
    <row r="20" spans="1:4" ht="15.75" customHeight="1" x14ac:dyDescent="0.35">
      <c r="A20" s="7"/>
      <c r="B20" s="177" t="s">
        <v>9</v>
      </c>
      <c r="C20" s="177"/>
      <c r="D20" s="16"/>
    </row>
    <row r="21" spans="1:4" ht="30" customHeight="1" x14ac:dyDescent="0.35">
      <c r="A21" s="7"/>
      <c r="B21" s="178" t="s">
        <v>10</v>
      </c>
      <c r="C21" s="178"/>
    </row>
    <row r="22" spans="1:4" ht="15.75" customHeight="1" x14ac:dyDescent="0.35">
      <c r="A22" s="7"/>
      <c r="B22" s="177" t="s">
        <v>11</v>
      </c>
      <c r="C22" s="177"/>
      <c r="D22" s="16"/>
    </row>
    <row r="23" spans="1:4" ht="30" customHeight="1" x14ac:dyDescent="0.35">
      <c r="A23" s="7"/>
      <c r="B23" s="183" t="s">
        <v>12</v>
      </c>
      <c r="C23" s="183"/>
    </row>
    <row r="24" spans="1:4" ht="15.75" customHeight="1" x14ac:dyDescent="0.35">
      <c r="A24" s="7"/>
      <c r="B24" s="177" t="s">
        <v>13</v>
      </c>
      <c r="C24" s="177"/>
      <c r="D24" s="16"/>
    </row>
    <row r="25" spans="1:4" ht="30" customHeight="1" x14ac:dyDescent="0.35">
      <c r="A25" s="7"/>
      <c r="B25" s="178" t="s">
        <v>14</v>
      </c>
      <c r="C25" s="178"/>
    </row>
    <row r="26" spans="1:4" ht="15.75" customHeight="1" x14ac:dyDescent="0.35">
      <c r="A26" s="7"/>
      <c r="B26" s="177" t="s">
        <v>15</v>
      </c>
      <c r="C26" s="177"/>
    </row>
    <row r="27" spans="1:4" ht="30" customHeight="1" x14ac:dyDescent="0.35">
      <c r="A27" s="7"/>
      <c r="B27" s="178" t="s">
        <v>16</v>
      </c>
      <c r="C27" s="178"/>
    </row>
    <row r="28" spans="1:4" ht="15.75" customHeight="1" x14ac:dyDescent="0.35">
      <c r="A28" s="7"/>
      <c r="B28" s="177" t="s">
        <v>17</v>
      </c>
      <c r="C28" s="177"/>
    </row>
    <row r="29" spans="1:4" ht="30" customHeight="1" x14ac:dyDescent="0.35">
      <c r="A29" s="7"/>
      <c r="B29" s="178" t="s">
        <v>18</v>
      </c>
      <c r="C29" s="178"/>
    </row>
    <row r="30" spans="1:4" ht="7.5" customHeight="1" x14ac:dyDescent="0.35">
      <c r="A30" s="7"/>
      <c r="B30" s="180"/>
      <c r="C30" s="180"/>
    </row>
    <row r="31" spans="1:4" x14ac:dyDescent="0.35">
      <c r="A31" s="7"/>
      <c r="B31" s="179" t="s">
        <v>19</v>
      </c>
      <c r="C31" s="179"/>
    </row>
    <row r="32" spans="1:4" x14ac:dyDescent="0.35">
      <c r="A32" s="10"/>
      <c r="B32" s="11"/>
    </row>
    <row r="33" spans="1:2" x14ac:dyDescent="0.35">
      <c r="A33" s="10"/>
      <c r="B33" s="11"/>
    </row>
    <row r="34" spans="1:2" x14ac:dyDescent="0.35">
      <c r="A34" s="10"/>
      <c r="B34" s="11"/>
    </row>
    <row r="35" spans="1:2" x14ac:dyDescent="0.35">
      <c r="A35" s="10"/>
      <c r="B35" s="11"/>
    </row>
    <row r="36" spans="1:2" x14ac:dyDescent="0.35">
      <c r="A36" s="10"/>
      <c r="B36" s="11"/>
    </row>
  </sheetData>
  <sheetProtection algorithmName="SHA-512" hashValue="eMBDmDKLiNuE2sQ54ty9DTZ0iZ6r4LVsXSdvGBUxOtoAPcoa++5dRK/hHIWnNGeIQI+vo4uXcCjZ63wCR8BUEw==" saltValue="DuNIMjmRwZsR+cisZYfbYA==" spinCount="100000" sheet="1" objects="1" scenarios="1"/>
  <mergeCells count="25">
    <mergeCell ref="B6:C6"/>
    <mergeCell ref="B7:C7"/>
    <mergeCell ref="B8:C8"/>
    <mergeCell ref="B9:C9"/>
    <mergeCell ref="B1:C1"/>
    <mergeCell ref="B2:C2"/>
    <mergeCell ref="B3:C3"/>
    <mergeCell ref="B4:C4"/>
    <mergeCell ref="B5:C5"/>
    <mergeCell ref="B25:C25"/>
    <mergeCell ref="B11:C11"/>
    <mergeCell ref="B18:C18"/>
    <mergeCell ref="B19:C19"/>
    <mergeCell ref="B12:C12"/>
    <mergeCell ref="B20:C20"/>
    <mergeCell ref="B21:C21"/>
    <mergeCell ref="B22:C22"/>
    <mergeCell ref="B23:C23"/>
    <mergeCell ref="B24:C24"/>
    <mergeCell ref="B26:C26"/>
    <mergeCell ref="B27:C27"/>
    <mergeCell ref="B28:C28"/>
    <mergeCell ref="B29:C29"/>
    <mergeCell ref="B31:C31"/>
    <mergeCell ref="B30:C30"/>
  </mergeCells>
  <hyperlinks>
    <hyperlink ref="B20" location="Overhead!A1" display="■ OVERHEAD" xr:uid="{00000000-0004-0000-0000-000001000000}"/>
    <hyperlink ref="B22" location="'Growth-1'!A1" display="■ GROWTH - 1  →  GROWTH - 6" xr:uid="{00000000-0004-0000-0000-000002000000}"/>
    <hyperlink ref="B24" location="'Balance Forecast'!A1" display="■ BALANCE FORECAST" xr:uid="{00000000-0004-0000-0000-000003000000}"/>
    <hyperlink ref="B26" location="'Cash Flow Forecast'!A1" display="■ CASH FLOW FORECAST" xr:uid="{00000000-0004-0000-0000-000004000000}"/>
    <hyperlink ref="B28" location="'Investment Forecast'!A1" display="■ INVESTMENT FORECAST" xr:uid="{00000000-0004-0000-0000-000005000000}"/>
    <hyperlink ref="B18" location="'Growth Dashboard'!A1" display="■ GROWTH DASHBOARD" xr:uid="{00000000-0004-0000-0000-000000000000}"/>
  </hyperlinks>
  <pageMargins left="0.51180555555555596" right="0.31527777777777799" top="0.55138888888888904" bottom="0.35486111111111102" header="0.511811023622047" footer="0.31527777777777799"/>
  <pageSetup paperSize="9" orientation="portrait" horizontalDpi="300" verticalDpi="300" r:id="rId1"/>
  <headerFooter>
    <oddFooter>&amp;R&amp;8 Copyright © 2026 Innovastart. All rights reserved.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1"/>
  <sheetViews>
    <sheetView showGridLines="0" zoomScale="90" zoomScaleNormal="90" workbookViewId="0">
      <selection activeCell="B20" sqref="B20"/>
    </sheetView>
  </sheetViews>
  <sheetFormatPr defaultColWidth="9.1796875" defaultRowHeight="14.5" x14ac:dyDescent="0.35"/>
  <cols>
    <col min="1" max="1" width="25.7265625" style="2" customWidth="1"/>
    <col min="2" max="7" width="11.1796875" style="2" customWidth="1"/>
    <col min="8" max="8" width="113.81640625" style="75" customWidth="1"/>
    <col min="9" max="16384" width="9.1796875" style="2"/>
  </cols>
  <sheetData>
    <row r="1" spans="1:8" ht="33" customHeight="1" thickTop="1" x14ac:dyDescent="0.35">
      <c r="A1" s="35" t="s">
        <v>108</v>
      </c>
      <c r="B1" s="52"/>
      <c r="C1" s="52"/>
      <c r="D1" s="169" t="s">
        <v>27</v>
      </c>
      <c r="E1" s="211" t="str">
        <f>Intro!C16</f>
        <v>SEK</v>
      </c>
      <c r="F1" s="211"/>
      <c r="G1" s="52"/>
      <c r="H1" s="36"/>
    </row>
    <row r="2" spans="1:8" ht="3.75" customHeight="1" x14ac:dyDescent="0.35">
      <c r="A2" s="36"/>
      <c r="B2" s="36"/>
      <c r="C2" s="36"/>
      <c r="D2" s="36"/>
      <c r="E2" s="36"/>
      <c r="F2" s="36"/>
      <c r="G2" s="36"/>
      <c r="H2" s="36"/>
    </row>
    <row r="3" spans="1:8" ht="45.75" customHeight="1" x14ac:dyDescent="0.35">
      <c r="A3" s="199" t="s">
        <v>109</v>
      </c>
      <c r="B3" s="199"/>
      <c r="C3" s="199"/>
      <c r="D3" s="199"/>
      <c r="E3" s="199"/>
      <c r="F3" s="199"/>
      <c r="G3" s="199"/>
      <c r="H3" s="36"/>
    </row>
    <row r="4" spans="1:8" x14ac:dyDescent="0.35">
      <c r="A4" s="76" t="s">
        <v>110</v>
      </c>
      <c r="B4" s="77" t="s">
        <v>91</v>
      </c>
      <c r="C4" s="77" t="s">
        <v>32</v>
      </c>
      <c r="D4" s="77" t="s">
        <v>33</v>
      </c>
      <c r="E4" s="77" t="s">
        <v>34</v>
      </c>
      <c r="F4" s="77" t="s">
        <v>35</v>
      </c>
      <c r="G4" s="78" t="s">
        <v>36</v>
      </c>
      <c r="H4" s="79" t="s">
        <v>111</v>
      </c>
    </row>
    <row r="5" spans="1:8" ht="15.75" customHeight="1" x14ac:dyDescent="0.35">
      <c r="A5" s="80" t="s">
        <v>112</v>
      </c>
      <c r="B5" s="81"/>
      <c r="C5" s="81"/>
      <c r="D5" s="81"/>
      <c r="E5" s="81"/>
      <c r="F5" s="81"/>
      <c r="G5" s="82"/>
      <c r="H5" s="80" t="s">
        <v>113</v>
      </c>
    </row>
    <row r="6" spans="1:8" ht="19.5" customHeight="1" x14ac:dyDescent="0.35">
      <c r="A6" s="83" t="s">
        <v>114</v>
      </c>
      <c r="B6" s="84">
        <f>'Growth Dashboard'!C12</f>
        <v>83000</v>
      </c>
      <c r="C6" s="84">
        <f>'Growth Dashboard'!D12</f>
        <v>35000</v>
      </c>
      <c r="D6" s="84">
        <f>'Growth Dashboard'!E12</f>
        <v>18000</v>
      </c>
      <c r="E6" s="84">
        <f>'Growth Dashboard'!F12</f>
        <v>16000</v>
      </c>
      <c r="F6" s="84">
        <f>'Growth Dashboard'!G12</f>
        <v>11000</v>
      </c>
      <c r="G6" s="85">
        <f>SUM(B6:F6)</f>
        <v>163000</v>
      </c>
      <c r="H6" s="86" t="s">
        <v>115</v>
      </c>
    </row>
    <row r="7" spans="1:8" ht="16.5" customHeight="1" x14ac:dyDescent="0.35">
      <c r="A7" s="83" t="s">
        <v>116</v>
      </c>
      <c r="B7" s="84">
        <f>'Growth Dashboard'!C13</f>
        <v>145000</v>
      </c>
      <c r="C7" s="84">
        <f>'Growth Dashboard'!D13</f>
        <v>58000</v>
      </c>
      <c r="D7" s="84">
        <f>'Growth Dashboard'!E13</f>
        <v>38000</v>
      </c>
      <c r="E7" s="84">
        <f>'Growth Dashboard'!F13</f>
        <v>38000</v>
      </c>
      <c r="F7" s="84">
        <f>'Growth Dashboard'!G13</f>
        <v>38000</v>
      </c>
      <c r="G7" s="85">
        <f>SUM(B7:F7)</f>
        <v>317000</v>
      </c>
      <c r="H7" s="86" t="s">
        <v>117</v>
      </c>
    </row>
    <row r="8" spans="1:8" x14ac:dyDescent="0.35">
      <c r="A8" s="87" t="s">
        <v>118</v>
      </c>
      <c r="B8" s="88">
        <f>SUM(B6:B7)</f>
        <v>228000</v>
      </c>
      <c r="C8" s="88">
        <f>SUM(C6:C7)</f>
        <v>93000</v>
      </c>
      <c r="D8" s="88">
        <f>SUM(D6:D7)</f>
        <v>56000</v>
      </c>
      <c r="E8" s="88">
        <f>SUM(E6:E7)</f>
        <v>54000</v>
      </c>
      <c r="F8" s="88">
        <f>SUM(F6:F7)</f>
        <v>49000</v>
      </c>
      <c r="G8" s="89">
        <f>SUM(B8:F8)</f>
        <v>480000</v>
      </c>
      <c r="H8" s="90" t="s">
        <v>119</v>
      </c>
    </row>
    <row r="9" spans="1:8" ht="19.5" customHeight="1" x14ac:dyDescent="0.35">
      <c r="A9" s="91" t="s">
        <v>120</v>
      </c>
      <c r="B9" s="81"/>
      <c r="C9" s="81"/>
      <c r="D9" s="81"/>
      <c r="E9" s="81"/>
      <c r="F9" s="81"/>
      <c r="G9" s="82"/>
      <c r="H9" s="91" t="s">
        <v>121</v>
      </c>
    </row>
    <row r="10" spans="1:8" ht="23.25" customHeight="1" x14ac:dyDescent="0.35">
      <c r="A10" s="83" t="s">
        <v>122</v>
      </c>
      <c r="B10" s="92">
        <f>'Investment Forecast'!B14+'Investment Forecast'!B15</f>
        <v>220000</v>
      </c>
      <c r="C10" s="92">
        <f>'Investment Forecast'!C14+'Investment Forecast'!C15</f>
        <v>110000</v>
      </c>
      <c r="D10" s="92">
        <f>'Investment Forecast'!D14+'Investment Forecast'!D15</f>
        <v>25000</v>
      </c>
      <c r="E10" s="92">
        <f>'Investment Forecast'!E14+'Investment Forecast'!E15</f>
        <v>0</v>
      </c>
      <c r="F10" s="92">
        <f>'Investment Forecast'!F14+'Investment Forecast'!F15</f>
        <v>0</v>
      </c>
      <c r="G10" s="85">
        <f>SUM(B10:F10)</f>
        <v>355000</v>
      </c>
      <c r="H10" s="86" t="s">
        <v>123</v>
      </c>
    </row>
    <row r="11" spans="1:8" ht="21" customHeight="1" x14ac:dyDescent="0.35">
      <c r="A11" s="83" t="s">
        <v>124</v>
      </c>
      <c r="B11" s="92">
        <f>'Investment Forecast'!B16</f>
        <v>250000</v>
      </c>
      <c r="C11" s="92">
        <f>'Investment Forecast'!C16</f>
        <v>120000</v>
      </c>
      <c r="D11" s="92">
        <f>'Investment Forecast'!D16</f>
        <v>50000</v>
      </c>
      <c r="E11" s="92">
        <f>'Investment Forecast'!E16</f>
        <v>0</v>
      </c>
      <c r="F11" s="92">
        <f>'Investment Forecast'!F16</f>
        <v>0</v>
      </c>
      <c r="G11" s="85">
        <f>SUM(B11:F11)</f>
        <v>420000</v>
      </c>
      <c r="H11" s="86" t="s">
        <v>125</v>
      </c>
    </row>
    <row r="12" spans="1:8" ht="24" customHeight="1" x14ac:dyDescent="0.35">
      <c r="A12" s="93" t="s">
        <v>126</v>
      </c>
      <c r="B12" s="94">
        <f>SUM(B10:B11)</f>
        <v>470000</v>
      </c>
      <c r="C12" s="94">
        <f>SUM(C10:C11)</f>
        <v>230000</v>
      </c>
      <c r="D12" s="94">
        <f>SUM(D10:D11)</f>
        <v>75000</v>
      </c>
      <c r="E12" s="94">
        <f>SUM(E10:E11)</f>
        <v>0</v>
      </c>
      <c r="F12" s="94">
        <f>SUM(F10:F11)</f>
        <v>0</v>
      </c>
      <c r="G12" s="95">
        <f>SUM(B12:F12)</f>
        <v>775000</v>
      </c>
      <c r="H12" s="90" t="s">
        <v>127</v>
      </c>
    </row>
    <row r="13" spans="1:8" ht="21.75" customHeight="1" x14ac:dyDescent="0.35">
      <c r="A13" s="96" t="s">
        <v>128</v>
      </c>
      <c r="B13" s="97">
        <f>SUM(B8-B12)</f>
        <v>-242000</v>
      </c>
      <c r="C13" s="97">
        <f>SUM(C8-C12)</f>
        <v>-137000</v>
      </c>
      <c r="D13" s="97">
        <f>SUM(D8-D12)</f>
        <v>-19000</v>
      </c>
      <c r="E13" s="97">
        <f>SUM(E8-E12)</f>
        <v>54000</v>
      </c>
      <c r="F13" s="97">
        <f>SUM(F8-F12)</f>
        <v>49000</v>
      </c>
      <c r="G13" s="98">
        <f>SUM(B13:F13)</f>
        <v>-295000</v>
      </c>
      <c r="H13" s="90" t="s">
        <v>129</v>
      </c>
    </row>
    <row r="14" spans="1:8" ht="16.5" customHeight="1" x14ac:dyDescent="0.35">
      <c r="A14" s="91" t="s">
        <v>130</v>
      </c>
      <c r="B14" s="81"/>
      <c r="C14" s="81"/>
      <c r="D14" s="81"/>
      <c r="E14" s="81"/>
      <c r="F14" s="81"/>
      <c r="G14" s="82"/>
      <c r="H14" s="91" t="s">
        <v>131</v>
      </c>
    </row>
    <row r="15" spans="1:8" ht="18.75" customHeight="1" x14ac:dyDescent="0.35">
      <c r="A15" s="83" t="s">
        <v>132</v>
      </c>
      <c r="B15" s="84">
        <f>'Growth Dashboard'!C15</f>
        <v>75000</v>
      </c>
      <c r="C15" s="84">
        <f>'Growth Dashboard'!D15</f>
        <v>107000</v>
      </c>
      <c r="D15" s="84">
        <f>'Growth Dashboard'!E15</f>
        <v>143000</v>
      </c>
      <c r="E15" s="84">
        <f>'Growth Dashboard'!F15</f>
        <v>172000</v>
      </c>
      <c r="F15" s="84">
        <f>'Growth Dashboard'!G15</f>
        <v>200000</v>
      </c>
      <c r="G15" s="85">
        <f>SUM(B15:F15)</f>
        <v>697000</v>
      </c>
      <c r="H15" s="86" t="s">
        <v>133</v>
      </c>
    </row>
    <row r="16" spans="1:8" ht="19.5" customHeight="1" x14ac:dyDescent="0.35">
      <c r="A16" s="83" t="s">
        <v>134</v>
      </c>
      <c r="B16" s="84">
        <f>'Growth Dashboard'!C14</f>
        <v>93000</v>
      </c>
      <c r="C16" s="84">
        <f>'Growth Dashboard'!D14</f>
        <v>113000</v>
      </c>
      <c r="D16" s="84">
        <f>'Growth Dashboard'!E14</f>
        <v>143000</v>
      </c>
      <c r="E16" s="84">
        <f>'Growth Dashboard'!F14</f>
        <v>168000</v>
      </c>
      <c r="F16" s="84">
        <f>'Growth Dashboard'!G14</f>
        <v>193000</v>
      </c>
      <c r="G16" s="85">
        <f>SUM(B16:F16)</f>
        <v>710000</v>
      </c>
      <c r="H16" s="86" t="s">
        <v>135</v>
      </c>
    </row>
    <row r="17" spans="1:8" ht="14.25" customHeight="1" x14ac:dyDescent="0.35">
      <c r="A17" s="87" t="s">
        <v>136</v>
      </c>
      <c r="B17" s="88">
        <f>SUM(B15:B16)</f>
        <v>168000</v>
      </c>
      <c r="C17" s="88">
        <f>SUM(C15:C16)</f>
        <v>220000</v>
      </c>
      <c r="D17" s="88">
        <f>SUM(D15:D16)</f>
        <v>286000</v>
      </c>
      <c r="E17" s="88">
        <f>SUM(E15:E16)</f>
        <v>340000</v>
      </c>
      <c r="F17" s="88">
        <f>SUM(F15:F16)</f>
        <v>393000</v>
      </c>
      <c r="G17" s="89">
        <f>SUM(B17:F17)</f>
        <v>1407000</v>
      </c>
      <c r="H17" s="90" t="s">
        <v>137</v>
      </c>
    </row>
    <row r="18" spans="1:8" ht="15.75" customHeight="1" x14ac:dyDescent="0.35">
      <c r="A18" s="91" t="s">
        <v>138</v>
      </c>
      <c r="B18" s="81"/>
      <c r="C18" s="81"/>
      <c r="D18" s="81"/>
      <c r="E18" s="81"/>
      <c r="F18" s="81"/>
      <c r="G18" s="82"/>
      <c r="H18" s="91" t="s">
        <v>139</v>
      </c>
    </row>
    <row r="19" spans="1:8" ht="19.5" customHeight="1" x14ac:dyDescent="0.35">
      <c r="A19" s="83" t="s">
        <v>140</v>
      </c>
      <c r="B19" s="84">
        <f>'Growth Dashboard'!C16</f>
        <v>78000</v>
      </c>
      <c r="C19" s="84">
        <f>'Growth Dashboard'!D16</f>
        <v>240000</v>
      </c>
      <c r="D19" s="84">
        <f>'Growth Dashboard'!E16</f>
        <v>500000</v>
      </c>
      <c r="E19" s="84">
        <f>'Growth Dashboard'!F16</f>
        <v>790000</v>
      </c>
      <c r="F19" s="84">
        <f>'Growth Dashboard'!G16</f>
        <v>1110000</v>
      </c>
      <c r="G19" s="85">
        <f>SUM(B19:F19)</f>
        <v>2718000</v>
      </c>
      <c r="H19" s="90" t="s">
        <v>141</v>
      </c>
    </row>
    <row r="20" spans="1:8" x14ac:dyDescent="0.35">
      <c r="A20" s="83" t="s">
        <v>142</v>
      </c>
      <c r="B20" s="99">
        <v>10000</v>
      </c>
      <c r="C20" s="99">
        <v>15000</v>
      </c>
      <c r="D20" s="99">
        <v>15000</v>
      </c>
      <c r="E20" s="99">
        <v>10000</v>
      </c>
      <c r="F20" s="99">
        <v>10000</v>
      </c>
      <c r="G20" s="85">
        <f>SUM(B20:F20)</f>
        <v>60000</v>
      </c>
      <c r="H20" s="86" t="s">
        <v>143</v>
      </c>
    </row>
    <row r="21" spans="1:8" x14ac:dyDescent="0.35">
      <c r="A21" s="87" t="s">
        <v>144</v>
      </c>
      <c r="B21" s="88">
        <f>SUM(B19:B20)</f>
        <v>88000</v>
      </c>
      <c r="C21" s="88">
        <f>SUM(C19:C20)</f>
        <v>255000</v>
      </c>
      <c r="D21" s="88">
        <f>SUM(D19:D20)</f>
        <v>515000</v>
      </c>
      <c r="E21" s="88">
        <f>SUM(E19:E20)</f>
        <v>800000</v>
      </c>
      <c r="F21" s="88">
        <f>SUM(F19:F20)</f>
        <v>1120000</v>
      </c>
      <c r="G21" s="89">
        <f>SUM(B21:F21)</f>
        <v>2778000</v>
      </c>
      <c r="H21" s="90" t="s">
        <v>145</v>
      </c>
    </row>
    <row r="22" spans="1:8" ht="15.75" customHeight="1" x14ac:dyDescent="0.35">
      <c r="A22" s="100" t="s">
        <v>146</v>
      </c>
      <c r="B22" s="101">
        <f>SUM(B21-B17)</f>
        <v>-80000</v>
      </c>
      <c r="C22" s="101">
        <f>SUM(C21-C17)</f>
        <v>35000</v>
      </c>
      <c r="D22" s="101">
        <f>SUM(D21-D17)</f>
        <v>229000</v>
      </c>
      <c r="E22" s="101">
        <f>SUM(E21-E17)</f>
        <v>460000</v>
      </c>
      <c r="F22" s="101">
        <f>SUM(F21-F17)</f>
        <v>727000</v>
      </c>
      <c r="G22" s="102">
        <f>SUM(B22:F22)</f>
        <v>1371000</v>
      </c>
      <c r="H22" s="100" t="s">
        <v>147</v>
      </c>
    </row>
    <row r="23" spans="1:8" x14ac:dyDescent="0.35">
      <c r="A23" s="83"/>
      <c r="B23" s="83"/>
      <c r="C23" s="83"/>
      <c r="D23" s="83"/>
      <c r="E23" s="83"/>
      <c r="F23" s="83"/>
      <c r="G23" s="103"/>
      <c r="H23" s="90" t="s">
        <v>148</v>
      </c>
    </row>
    <row r="24" spans="1:8" s="10" customFormat="1" ht="15.75" customHeight="1" x14ac:dyDescent="0.35">
      <c r="A24" s="91" t="s">
        <v>149</v>
      </c>
      <c r="B24" s="81"/>
      <c r="C24" s="81"/>
      <c r="D24" s="81"/>
      <c r="E24" s="81"/>
      <c r="F24" s="81"/>
      <c r="G24" s="82"/>
      <c r="H24" s="104" t="s">
        <v>150</v>
      </c>
    </row>
    <row r="25" spans="1:8" x14ac:dyDescent="0.35">
      <c r="A25" s="83" t="s">
        <v>151</v>
      </c>
      <c r="B25" s="99">
        <v>2500</v>
      </c>
      <c r="C25" s="99">
        <v>4000</v>
      </c>
      <c r="D25" s="99">
        <v>3000</v>
      </c>
      <c r="E25" s="99">
        <v>2000</v>
      </c>
      <c r="F25" s="99">
        <v>1500</v>
      </c>
      <c r="G25" s="105">
        <f>SUM(B25:F25)</f>
        <v>13000</v>
      </c>
      <c r="H25" s="90" t="s">
        <v>152</v>
      </c>
    </row>
    <row r="26" spans="1:8" x14ac:dyDescent="0.35">
      <c r="A26" s="83" t="s">
        <v>153</v>
      </c>
      <c r="B26" s="99">
        <v>1000</v>
      </c>
      <c r="C26" s="99">
        <v>1000</v>
      </c>
      <c r="D26" s="99">
        <v>1000</v>
      </c>
      <c r="E26" s="99">
        <v>1000</v>
      </c>
      <c r="F26" s="99">
        <v>1000</v>
      </c>
      <c r="G26" s="105">
        <f>SUM(B26:F26)</f>
        <v>5000</v>
      </c>
      <c r="H26" s="90" t="s">
        <v>154</v>
      </c>
    </row>
    <row r="27" spans="1:8" x14ac:dyDescent="0.35">
      <c r="A27" s="106" t="s">
        <v>155</v>
      </c>
      <c r="B27" s="107">
        <f>SUM(B25:B26)</f>
        <v>3500</v>
      </c>
      <c r="C27" s="107">
        <f>SUM(C25:C26)</f>
        <v>5000</v>
      </c>
      <c r="D27" s="107">
        <f>SUM(D25:D26)</f>
        <v>4000</v>
      </c>
      <c r="E27" s="107">
        <f>SUM(E25:E26)</f>
        <v>3000</v>
      </c>
      <c r="F27" s="107">
        <f>SUM(F25:F26)</f>
        <v>2500</v>
      </c>
      <c r="G27" s="108">
        <f>SUM(B27:F27)</f>
        <v>18000</v>
      </c>
      <c r="H27" s="90" t="s">
        <v>156</v>
      </c>
    </row>
    <row r="28" spans="1:8" ht="15.75" customHeight="1" x14ac:dyDescent="0.35">
      <c r="A28" s="109" t="s">
        <v>157</v>
      </c>
      <c r="B28" s="110">
        <f>SUM(B22-B27)</f>
        <v>-83500</v>
      </c>
      <c r="C28" s="110">
        <f>SUM(C22-C27)</f>
        <v>30000</v>
      </c>
      <c r="D28" s="110">
        <f>SUM(D22-D27)</f>
        <v>225000</v>
      </c>
      <c r="E28" s="110">
        <f>SUM(E22-E27)</f>
        <v>457000</v>
      </c>
      <c r="F28" s="110">
        <f>SUM(F22-F27)</f>
        <v>724500</v>
      </c>
      <c r="G28" s="111">
        <f>SUM(B28:F28)</f>
        <v>1353000</v>
      </c>
      <c r="H28" s="109" t="s">
        <v>158</v>
      </c>
    </row>
    <row r="29" spans="1:8" x14ac:dyDescent="0.35">
      <c r="A29" s="36"/>
      <c r="B29" s="36"/>
      <c r="C29" s="36"/>
      <c r="D29" s="36"/>
      <c r="E29" s="36"/>
      <c r="F29" s="36"/>
      <c r="G29" s="112"/>
      <c r="H29" s="113" t="s">
        <v>159</v>
      </c>
    </row>
    <row r="30" spans="1:8" x14ac:dyDescent="0.35">
      <c r="A30" s="36"/>
      <c r="B30" s="36"/>
      <c r="C30" s="36"/>
      <c r="D30" s="36"/>
      <c r="E30" s="36"/>
      <c r="F30" s="36"/>
      <c r="G30" s="36"/>
    </row>
    <row r="31" spans="1:8" x14ac:dyDescent="0.35">
      <c r="A31" s="36"/>
      <c r="B31" s="36"/>
      <c r="C31" s="36"/>
      <c r="D31" s="36"/>
      <c r="E31" s="36"/>
      <c r="F31" s="36"/>
      <c r="G31" s="36"/>
    </row>
  </sheetData>
  <sheetProtection algorithmName="SHA-512" hashValue="pb42XtwtWEkgDmBNMmPn2I1pqBUzW+kRhOYf/aIUYrCWdOndSHoa6tIibw5pzeZDu7MfSSC99K64ZdkPXoiCNg==" saltValue="HVEQP+Souy+uOJcMyqlgYQ==" spinCount="100000" sheet="1" objects="1" scenarios="1"/>
  <mergeCells count="2">
    <mergeCell ref="A3:G3"/>
    <mergeCell ref="E1:F1"/>
  </mergeCells>
  <pageMargins left="0.51180555555555596" right="0.196527777777778" top="0.55138888888888904" bottom="0.35486111111111102" header="0.31527777777777799" footer="0.31527777777777799"/>
  <pageSetup paperSize="9" scale="95" orientation="portrait" horizontalDpi="300" verticalDpi="300" r:id="rId1"/>
  <headerFooter>
    <oddHeader>&amp;R&amp;P(&amp;N)</oddHeader>
    <oddFooter>&amp;R Copyright © 2026 Innovastart. All rights reserved.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8"/>
  <sheetViews>
    <sheetView showGridLines="0" zoomScale="90" zoomScaleNormal="90" workbookViewId="0"/>
  </sheetViews>
  <sheetFormatPr defaultColWidth="9.1796875" defaultRowHeight="14.5" x14ac:dyDescent="0.35"/>
  <cols>
    <col min="1" max="1" width="30.7265625" style="2" customWidth="1"/>
    <col min="2" max="7" width="9.7265625" style="2" customWidth="1"/>
    <col min="8" max="8" width="8.81640625" style="2" customWidth="1"/>
    <col min="9" max="16384" width="9.1796875" style="2"/>
  </cols>
  <sheetData>
    <row r="1" spans="1:8" ht="39.75" customHeight="1" thickTop="1" x14ac:dyDescent="0.35">
      <c r="A1" s="35" t="s">
        <v>160</v>
      </c>
      <c r="B1" s="52"/>
      <c r="C1" s="52"/>
      <c r="D1" s="169" t="s">
        <v>27</v>
      </c>
      <c r="E1" s="212" t="str">
        <f>Intro!C16</f>
        <v>SEK</v>
      </c>
      <c r="F1" s="212"/>
      <c r="G1" s="52"/>
    </row>
    <row r="2" spans="1:8" ht="3.75" customHeight="1" x14ac:dyDescent="0.35">
      <c r="A2" s="36"/>
      <c r="B2" s="36"/>
      <c r="C2" s="36"/>
      <c r="D2" s="36"/>
      <c r="E2" s="36"/>
      <c r="F2" s="36"/>
      <c r="G2" s="36"/>
    </row>
    <row r="3" spans="1:8" ht="37.5" customHeight="1" x14ac:dyDescent="0.35">
      <c r="A3" s="199" t="s">
        <v>161</v>
      </c>
      <c r="B3" s="199"/>
      <c r="C3" s="199"/>
      <c r="D3" s="199"/>
      <c r="E3" s="199"/>
      <c r="F3" s="199"/>
      <c r="G3" s="199"/>
    </row>
    <row r="4" spans="1:8" ht="6" customHeight="1" x14ac:dyDescent="0.35">
      <c r="A4" s="36"/>
      <c r="B4" s="36"/>
      <c r="C4" s="36"/>
      <c r="D4" s="36"/>
      <c r="E4" s="36"/>
      <c r="F4" s="36"/>
      <c r="G4" s="36"/>
    </row>
    <row r="5" spans="1:8" ht="21.75" customHeight="1" x14ac:dyDescent="0.35">
      <c r="A5" s="76" t="s">
        <v>110</v>
      </c>
      <c r="B5" s="77" t="s">
        <v>91</v>
      </c>
      <c r="C5" s="77" t="s">
        <v>32</v>
      </c>
      <c r="D5" s="77" t="s">
        <v>33</v>
      </c>
      <c r="E5" s="77" t="s">
        <v>34</v>
      </c>
      <c r="F5" s="77" t="s">
        <v>35</v>
      </c>
      <c r="G5" s="77" t="s">
        <v>36</v>
      </c>
    </row>
    <row r="6" spans="1:8" ht="3.75" customHeight="1" x14ac:dyDescent="0.35">
      <c r="A6" s="114"/>
      <c r="B6" s="83"/>
      <c r="C6" s="83"/>
      <c r="D6" s="83"/>
      <c r="E6" s="83"/>
      <c r="F6" s="83"/>
      <c r="G6" s="83"/>
    </row>
    <row r="7" spans="1:8" ht="19.5" customHeight="1" x14ac:dyDescent="0.35">
      <c r="A7" s="83" t="s">
        <v>162</v>
      </c>
      <c r="B7" s="84">
        <f>'Balance Forecast'!B6</f>
        <v>83000</v>
      </c>
      <c r="C7" s="92">
        <f>SUM(B13)</f>
        <v>3000</v>
      </c>
      <c r="D7" s="92">
        <f>SUM(C13)</f>
        <v>38000</v>
      </c>
      <c r="E7" s="92">
        <f>SUM(D13)</f>
        <v>267000</v>
      </c>
      <c r="F7" s="92">
        <f>SUM(E13)</f>
        <v>727000</v>
      </c>
      <c r="G7" s="92">
        <f>SUM(B7:F7)</f>
        <v>1118000</v>
      </c>
      <c r="H7" s="115"/>
    </row>
    <row r="8" spans="1:8" ht="19.5" customHeight="1" x14ac:dyDescent="0.35">
      <c r="A8" s="116" t="s">
        <v>163</v>
      </c>
      <c r="B8" s="117">
        <f>'Balance Forecast'!B21</f>
        <v>88000</v>
      </c>
      <c r="C8" s="117">
        <f>'Balance Forecast'!C21</f>
        <v>255000</v>
      </c>
      <c r="D8" s="117">
        <f>'Balance Forecast'!D21</f>
        <v>515000</v>
      </c>
      <c r="E8" s="117">
        <f>'Balance Forecast'!E21</f>
        <v>800000</v>
      </c>
      <c r="F8" s="117">
        <f>'Balance Forecast'!F21</f>
        <v>1120000</v>
      </c>
      <c r="G8" s="117">
        <f>SUM(B8:F8)</f>
        <v>2778000</v>
      </c>
    </row>
    <row r="9" spans="1:8" ht="21.75" customHeight="1" x14ac:dyDescent="0.35">
      <c r="A9" s="87" t="s">
        <v>164</v>
      </c>
      <c r="B9" s="88">
        <f>SUM(B7+B8)</f>
        <v>171000</v>
      </c>
      <c r="C9" s="88">
        <f>SUM(C7:C8)</f>
        <v>258000</v>
      </c>
      <c r="D9" s="88">
        <f>SUM(D7:D8)</f>
        <v>553000</v>
      </c>
      <c r="E9" s="88">
        <f>SUM(E7:E8)</f>
        <v>1067000</v>
      </c>
      <c r="F9" s="88">
        <f>SUM(F7+F8)</f>
        <v>1847000</v>
      </c>
      <c r="G9" s="88">
        <f>SUM(B9:F9)</f>
        <v>3896000</v>
      </c>
      <c r="H9" s="115"/>
    </row>
    <row r="10" spans="1:8" ht="19.5" customHeight="1" x14ac:dyDescent="0.35">
      <c r="A10" s="118" t="s">
        <v>165</v>
      </c>
      <c r="B10" s="119">
        <f>'Balance Forecast'!B17</f>
        <v>168000</v>
      </c>
      <c r="C10" s="119">
        <f>'Balance Forecast'!C17</f>
        <v>220000</v>
      </c>
      <c r="D10" s="119">
        <f>'Balance Forecast'!D17</f>
        <v>286000</v>
      </c>
      <c r="E10" s="119">
        <f>'Balance Forecast'!E17</f>
        <v>340000</v>
      </c>
      <c r="F10" s="119">
        <f>'Balance Forecast'!F17</f>
        <v>393000</v>
      </c>
      <c r="G10" s="119">
        <f>SUM(B10:F10)</f>
        <v>1407000</v>
      </c>
    </row>
    <row r="11" spans="1:8" ht="3.75" customHeight="1" x14ac:dyDescent="0.35">
      <c r="A11" s="83"/>
      <c r="B11" s="83"/>
      <c r="C11" s="83"/>
      <c r="D11" s="83"/>
      <c r="E11" s="83"/>
      <c r="F11" s="83"/>
      <c r="G11" s="83"/>
    </row>
    <row r="12" spans="1:8" ht="26" customHeight="1" x14ac:dyDescent="0.35">
      <c r="A12" s="120" t="s">
        <v>166</v>
      </c>
      <c r="B12" s="121">
        <f>SUM(B9-B10)</f>
        <v>3000</v>
      </c>
      <c r="C12" s="121">
        <f>SUM(C9-C10)</f>
        <v>38000</v>
      </c>
      <c r="D12" s="121">
        <f>SUM(D9-D10)</f>
        <v>267000</v>
      </c>
      <c r="E12" s="121">
        <f>SUM(E9-E10)</f>
        <v>727000</v>
      </c>
      <c r="F12" s="121">
        <f>SUM(F9-F10)</f>
        <v>1454000</v>
      </c>
      <c r="G12" s="121">
        <f>SUM(B12:F12)</f>
        <v>2489000</v>
      </c>
    </row>
    <row r="13" spans="1:8" s="115" customFormat="1" ht="24" customHeight="1" x14ac:dyDescent="0.35">
      <c r="A13" s="122" t="s">
        <v>167</v>
      </c>
      <c r="B13" s="123">
        <f>SUM(B12)</f>
        <v>3000</v>
      </c>
      <c r="C13" s="123">
        <f>SUM(C12)</f>
        <v>38000</v>
      </c>
      <c r="D13" s="123">
        <f>SUM(D12)</f>
        <v>267000</v>
      </c>
      <c r="E13" s="123">
        <f>SUM(E12)</f>
        <v>727000</v>
      </c>
      <c r="F13" s="123">
        <f>SUM(F12)</f>
        <v>1454000</v>
      </c>
      <c r="G13" s="123">
        <f>SUM(F13)</f>
        <v>1454000</v>
      </c>
    </row>
    <row r="14" spans="1:8" x14ac:dyDescent="0.35">
      <c r="A14" s="36"/>
      <c r="B14" s="36"/>
      <c r="C14" s="36"/>
      <c r="D14" s="36"/>
      <c r="E14" s="36"/>
      <c r="F14" s="36"/>
      <c r="G14" s="36"/>
    </row>
    <row r="15" spans="1:8" x14ac:dyDescent="0.35">
      <c r="A15" s="36"/>
      <c r="B15" s="36"/>
      <c r="C15" s="36"/>
      <c r="D15" s="36"/>
      <c r="E15" s="36"/>
      <c r="F15" s="36"/>
      <c r="G15" s="36"/>
    </row>
    <row r="16" spans="1:8" x14ac:dyDescent="0.35">
      <c r="A16" s="36"/>
      <c r="B16" s="36"/>
      <c r="C16" s="36"/>
      <c r="D16" s="36"/>
      <c r="E16" s="36"/>
      <c r="F16" s="36"/>
      <c r="G16" s="36"/>
    </row>
    <row r="17" spans="1:7" x14ac:dyDescent="0.35">
      <c r="A17" s="36"/>
      <c r="B17" s="36"/>
      <c r="C17" s="36"/>
      <c r="D17" s="36"/>
      <c r="E17" s="36"/>
      <c r="F17" s="36"/>
      <c r="G17" s="36"/>
    </row>
    <row r="18" spans="1:7" x14ac:dyDescent="0.35">
      <c r="A18" s="36"/>
      <c r="B18" s="36"/>
      <c r="C18" s="36"/>
      <c r="D18" s="36"/>
      <c r="E18" s="36"/>
      <c r="F18" s="36"/>
      <c r="G18" s="36"/>
    </row>
    <row r="19" spans="1:7" x14ac:dyDescent="0.35">
      <c r="A19" s="36"/>
      <c r="B19" s="36"/>
      <c r="C19" s="36"/>
      <c r="D19" s="36"/>
      <c r="E19" s="36"/>
      <c r="F19" s="36"/>
      <c r="G19" s="36"/>
    </row>
    <row r="20" spans="1:7" x14ac:dyDescent="0.35">
      <c r="A20" s="36"/>
      <c r="B20" s="36"/>
      <c r="C20" s="36"/>
      <c r="D20" s="36"/>
      <c r="E20" s="36"/>
      <c r="F20" s="36"/>
      <c r="G20" s="36"/>
    </row>
    <row r="21" spans="1:7" x14ac:dyDescent="0.35">
      <c r="A21" s="36"/>
      <c r="B21" s="36"/>
      <c r="C21" s="36"/>
      <c r="D21" s="36"/>
      <c r="E21" s="36"/>
      <c r="F21" s="36"/>
      <c r="G21" s="36"/>
    </row>
    <row r="22" spans="1:7" x14ac:dyDescent="0.35">
      <c r="A22" s="36"/>
      <c r="B22" s="36"/>
      <c r="C22" s="36"/>
      <c r="D22" s="36"/>
      <c r="E22" s="36"/>
      <c r="F22" s="36"/>
      <c r="G22" s="36"/>
    </row>
    <row r="23" spans="1:7" x14ac:dyDescent="0.35">
      <c r="A23" s="36"/>
      <c r="B23" s="36"/>
      <c r="C23" s="36"/>
      <c r="D23" s="36"/>
      <c r="E23" s="36"/>
      <c r="F23" s="36"/>
      <c r="G23" s="36"/>
    </row>
    <row r="24" spans="1:7" x14ac:dyDescent="0.35">
      <c r="A24" s="36"/>
      <c r="B24" s="36"/>
      <c r="C24" s="36"/>
      <c r="D24" s="36"/>
      <c r="E24" s="36"/>
      <c r="F24" s="36"/>
      <c r="G24" s="36"/>
    </row>
    <row r="25" spans="1:7" x14ac:dyDescent="0.35">
      <c r="A25" s="36"/>
      <c r="B25" s="36"/>
      <c r="C25" s="36"/>
      <c r="D25" s="36"/>
      <c r="E25" s="36"/>
      <c r="F25" s="36"/>
      <c r="G25" s="36"/>
    </row>
    <row r="26" spans="1:7" x14ac:dyDescent="0.35">
      <c r="A26" s="36"/>
      <c r="B26" s="36"/>
      <c r="C26" s="36"/>
      <c r="D26" s="36"/>
      <c r="E26" s="36"/>
      <c r="F26" s="36"/>
      <c r="G26" s="36"/>
    </row>
    <row r="27" spans="1:7" x14ac:dyDescent="0.35">
      <c r="A27" s="36"/>
      <c r="B27" s="36"/>
      <c r="C27" s="36"/>
      <c r="D27" s="36"/>
      <c r="E27" s="36"/>
      <c r="F27" s="36"/>
      <c r="G27" s="36"/>
    </row>
    <row r="28" spans="1:7" x14ac:dyDescent="0.35">
      <c r="A28" s="36"/>
      <c r="B28" s="36"/>
      <c r="C28" s="36"/>
      <c r="D28" s="36"/>
      <c r="E28" s="36"/>
      <c r="F28" s="36"/>
      <c r="G28" s="36"/>
    </row>
    <row r="29" spans="1:7" x14ac:dyDescent="0.35">
      <c r="A29" s="36"/>
      <c r="B29" s="36"/>
      <c r="C29" s="36"/>
      <c r="D29" s="36"/>
      <c r="E29" s="36"/>
      <c r="F29" s="36"/>
      <c r="G29" s="36"/>
    </row>
    <row r="30" spans="1:7" x14ac:dyDescent="0.35">
      <c r="A30" s="54"/>
      <c r="B30" s="36"/>
      <c r="C30" s="36"/>
      <c r="D30" s="36"/>
      <c r="E30" s="36"/>
      <c r="F30" s="36"/>
      <c r="G30" s="36"/>
    </row>
    <row r="31" spans="1:7" x14ac:dyDescent="0.35">
      <c r="A31" s="124"/>
      <c r="B31" s="36"/>
      <c r="C31" s="36"/>
      <c r="D31" s="36"/>
      <c r="E31" s="36"/>
      <c r="F31" s="36"/>
      <c r="G31" s="36"/>
    </row>
    <row r="32" spans="1:7" x14ac:dyDescent="0.35">
      <c r="A32" s="124"/>
      <c r="B32" s="36"/>
      <c r="C32" s="36"/>
      <c r="D32" s="36"/>
      <c r="E32" s="36"/>
      <c r="F32" s="36"/>
      <c r="G32" s="36"/>
    </row>
    <row r="33" spans="1:7" x14ac:dyDescent="0.35">
      <c r="A33" s="124"/>
      <c r="B33" s="36"/>
      <c r="C33" s="36"/>
      <c r="D33" s="36"/>
      <c r="E33" s="36"/>
      <c r="F33" s="36"/>
      <c r="G33" s="36"/>
    </row>
    <row r="34" spans="1:7" x14ac:dyDescent="0.35">
      <c r="A34" s="124" t="s">
        <v>168</v>
      </c>
      <c r="B34" s="36"/>
      <c r="C34" s="36"/>
      <c r="D34" s="36"/>
      <c r="E34" s="36"/>
      <c r="F34" s="36"/>
      <c r="G34" s="36"/>
    </row>
    <row r="35" spans="1:7" ht="15" customHeight="1" x14ac:dyDescent="0.35">
      <c r="A35" s="214" t="s">
        <v>169</v>
      </c>
      <c r="B35" s="214"/>
      <c r="C35" s="214"/>
      <c r="D35" s="214"/>
      <c r="E35" s="214"/>
      <c r="F35" s="214"/>
      <c r="G35" s="214"/>
    </row>
    <row r="36" spans="1:7" ht="15" customHeight="1" x14ac:dyDescent="0.35">
      <c r="A36" s="213" t="s">
        <v>170</v>
      </c>
      <c r="B36" s="213"/>
      <c r="C36" s="213"/>
      <c r="D36" s="213"/>
      <c r="E36" s="213"/>
      <c r="F36" s="213"/>
      <c r="G36" s="213"/>
    </row>
    <row r="37" spans="1:7" ht="15" customHeight="1" x14ac:dyDescent="0.35">
      <c r="A37" s="213" t="s">
        <v>171</v>
      </c>
      <c r="B37" s="213"/>
      <c r="C37" s="213"/>
      <c r="D37" s="213"/>
      <c r="E37" s="213"/>
      <c r="F37" s="213"/>
      <c r="G37" s="213"/>
    </row>
    <row r="38" spans="1:7" ht="15" customHeight="1" x14ac:dyDescent="0.35">
      <c r="A38" s="213" t="s">
        <v>172</v>
      </c>
      <c r="B38" s="213"/>
      <c r="C38" s="213"/>
      <c r="D38" s="213"/>
      <c r="E38" s="213"/>
      <c r="F38" s="213"/>
      <c r="G38" s="213"/>
    </row>
    <row r="39" spans="1:7" ht="15" customHeight="1" x14ac:dyDescent="0.35">
      <c r="A39" s="213" t="s">
        <v>173</v>
      </c>
      <c r="B39" s="213"/>
      <c r="C39" s="213"/>
      <c r="D39" s="213"/>
      <c r="E39" s="213"/>
      <c r="F39" s="213"/>
      <c r="G39" s="213"/>
    </row>
    <row r="40" spans="1:7" x14ac:dyDescent="0.35">
      <c r="A40" s="36"/>
      <c r="B40" s="36"/>
      <c r="C40" s="36"/>
      <c r="D40" s="36"/>
      <c r="E40" s="36"/>
      <c r="F40" s="36"/>
      <c r="G40" s="36"/>
    </row>
    <row r="41" spans="1:7" x14ac:dyDescent="0.35">
      <c r="A41" s="36"/>
      <c r="B41" s="36"/>
      <c r="C41" s="36"/>
      <c r="D41" s="36"/>
      <c r="E41" s="36"/>
      <c r="F41" s="36"/>
      <c r="G41" s="36"/>
    </row>
    <row r="42" spans="1:7" x14ac:dyDescent="0.35">
      <c r="A42" s="36"/>
      <c r="B42" s="36"/>
      <c r="C42" s="36"/>
      <c r="D42" s="36"/>
      <c r="E42" s="36"/>
      <c r="F42" s="36"/>
      <c r="G42" s="36"/>
    </row>
    <row r="43" spans="1:7" x14ac:dyDescent="0.35">
      <c r="A43" s="36"/>
      <c r="B43" s="36"/>
      <c r="C43" s="36"/>
      <c r="D43" s="36"/>
      <c r="E43" s="36"/>
      <c r="F43" s="36"/>
      <c r="G43" s="36"/>
    </row>
    <row r="44" spans="1:7" x14ac:dyDescent="0.35">
      <c r="A44" s="36"/>
      <c r="B44" s="36"/>
      <c r="C44" s="36"/>
      <c r="D44" s="36"/>
      <c r="E44" s="36"/>
      <c r="F44" s="36"/>
      <c r="G44" s="36"/>
    </row>
    <row r="45" spans="1:7" x14ac:dyDescent="0.35">
      <c r="A45" s="36"/>
      <c r="B45" s="36"/>
      <c r="C45" s="36"/>
      <c r="D45" s="36"/>
      <c r="E45" s="36"/>
      <c r="F45" s="36"/>
      <c r="G45" s="36"/>
    </row>
    <row r="46" spans="1:7" x14ac:dyDescent="0.35">
      <c r="A46" s="36"/>
      <c r="B46" s="36"/>
      <c r="C46" s="36"/>
      <c r="D46" s="36"/>
      <c r="E46" s="36"/>
      <c r="F46" s="36"/>
      <c r="G46" s="36"/>
    </row>
    <row r="47" spans="1:7" x14ac:dyDescent="0.35">
      <c r="A47" s="36"/>
      <c r="B47" s="36"/>
      <c r="C47" s="36"/>
      <c r="D47" s="36"/>
      <c r="E47" s="36"/>
      <c r="F47" s="36"/>
      <c r="G47" s="36"/>
    </row>
    <row r="48" spans="1:7" x14ac:dyDescent="0.35">
      <c r="A48" s="36"/>
      <c r="B48" s="36"/>
      <c r="C48" s="36"/>
      <c r="D48" s="36"/>
      <c r="E48" s="36"/>
      <c r="G48" s="36"/>
    </row>
  </sheetData>
  <sheetProtection algorithmName="SHA-512" hashValue="r1dOgWpPCcTcM32LqvbfyrEtzaeLKjJRgwkYJFM7KLqXrwMiri//Oh3WCD3LtpYuigF+Ok1k9c9e/quO/1r8CA==" saltValue="HIqbLTdso+RcfdE5oHrrrA==" spinCount="100000" sheet="1" objects="1" scenarios="1"/>
  <mergeCells count="7">
    <mergeCell ref="E1:F1"/>
    <mergeCell ref="A39:G39"/>
    <mergeCell ref="A3:G3"/>
    <mergeCell ref="A35:G35"/>
    <mergeCell ref="A36:G36"/>
    <mergeCell ref="A37:G37"/>
    <mergeCell ref="A38:G38"/>
  </mergeCells>
  <hyperlinks>
    <hyperlink ref="E1" location="Intro!A1" display="Intro!A1" xr:uid="{00000000-0004-0000-0A00-000000000000}"/>
  </hyperlinks>
  <pageMargins left="0.70833333333333304" right="0.31527777777777799" top="0.74861111111111101" bottom="0.55138888888888904" header="0.31527777777777799" footer="0.31527777777777799"/>
  <pageSetup paperSize="9" orientation="portrait" horizontalDpi="300" verticalDpi="300" r:id="rId1"/>
  <headerFooter>
    <oddHeader>&amp;R&amp;P</oddHeader>
    <oddFooter>&amp;R Copyright © 2026 Innovastart. All rights reserved.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7"/>
  <sheetViews>
    <sheetView showGridLines="0" zoomScale="90" zoomScaleNormal="90" workbookViewId="0">
      <selection activeCell="B14" sqref="B14"/>
    </sheetView>
  </sheetViews>
  <sheetFormatPr defaultColWidth="9.1796875" defaultRowHeight="14.5" x14ac:dyDescent="0.35"/>
  <cols>
    <col min="1" max="1" width="29.7265625" style="2" customWidth="1"/>
    <col min="2" max="7" width="10.1796875" style="2" customWidth="1"/>
    <col min="8" max="8" width="110.54296875" style="75" customWidth="1"/>
    <col min="9" max="16384" width="9.1796875" style="2"/>
  </cols>
  <sheetData>
    <row r="1" spans="1:8" ht="39.75" customHeight="1" thickTop="1" x14ac:dyDescent="0.35">
      <c r="A1" s="215" t="s">
        <v>174</v>
      </c>
      <c r="B1" s="215"/>
      <c r="C1" s="52"/>
      <c r="D1" s="169" t="s">
        <v>27</v>
      </c>
      <c r="E1" s="212" t="str">
        <f>Intro!C16</f>
        <v>SEK</v>
      </c>
      <c r="F1" s="212"/>
      <c r="G1" s="52"/>
      <c r="H1" s="125"/>
    </row>
    <row r="2" spans="1:8" ht="3.75" customHeight="1" x14ac:dyDescent="0.35">
      <c r="A2" s="36"/>
      <c r="B2" s="36"/>
      <c r="C2" s="36"/>
      <c r="D2" s="36"/>
      <c r="E2" s="36"/>
      <c r="F2" s="36"/>
      <c r="G2" s="36"/>
      <c r="H2" s="125"/>
    </row>
    <row r="3" spans="1:8" ht="51.5" customHeight="1" x14ac:dyDescent="0.35">
      <c r="A3" s="199" t="s">
        <v>175</v>
      </c>
      <c r="B3" s="199"/>
      <c r="C3" s="199"/>
      <c r="D3" s="199"/>
      <c r="E3" s="199"/>
      <c r="F3" s="199"/>
      <c r="G3" s="199"/>
      <c r="H3" s="125"/>
    </row>
    <row r="4" spans="1:8" ht="6" customHeight="1" x14ac:dyDescent="0.35">
      <c r="A4" s="36"/>
      <c r="B4" s="36"/>
      <c r="C4" s="36"/>
      <c r="D4" s="36"/>
      <c r="E4" s="36"/>
      <c r="F4" s="36"/>
      <c r="G4" s="36"/>
      <c r="H4" s="125"/>
    </row>
    <row r="5" spans="1:8" ht="21.75" customHeight="1" x14ac:dyDescent="0.35">
      <c r="A5" s="76" t="s">
        <v>110</v>
      </c>
      <c r="B5" s="77" t="s">
        <v>91</v>
      </c>
      <c r="C5" s="77" t="s">
        <v>32</v>
      </c>
      <c r="D5" s="77" t="s">
        <v>33</v>
      </c>
      <c r="E5" s="77" t="s">
        <v>34</v>
      </c>
      <c r="F5" s="77" t="s">
        <v>35</v>
      </c>
      <c r="G5" s="77" t="s">
        <v>36</v>
      </c>
      <c r="H5" s="125"/>
    </row>
    <row r="6" spans="1:8" ht="3.75" customHeight="1" x14ac:dyDescent="0.35">
      <c r="A6" s="83"/>
      <c r="B6" s="83"/>
      <c r="C6" s="83"/>
      <c r="D6" s="83"/>
      <c r="E6" s="83"/>
      <c r="F6" s="83"/>
      <c r="G6" s="83"/>
      <c r="H6" s="125"/>
    </row>
    <row r="7" spans="1:8" ht="21.75" customHeight="1" x14ac:dyDescent="0.35">
      <c r="A7" s="87" t="s">
        <v>118</v>
      </c>
      <c r="B7" s="126">
        <f>'Balance Forecast'!B8</f>
        <v>228000</v>
      </c>
      <c r="C7" s="126">
        <f>'Balance Forecast'!C8</f>
        <v>93000</v>
      </c>
      <c r="D7" s="126">
        <f>'Balance Forecast'!D8</f>
        <v>56000</v>
      </c>
      <c r="E7" s="126">
        <f>'Balance Forecast'!E8</f>
        <v>54000</v>
      </c>
      <c r="F7" s="126">
        <f>'Balance Forecast'!F8</f>
        <v>49000</v>
      </c>
      <c r="G7" s="126">
        <f>SUM(B7:F7)</f>
        <v>480000</v>
      </c>
      <c r="H7" s="127" t="s">
        <v>176</v>
      </c>
    </row>
    <row r="8" spans="1:8" ht="18" customHeight="1" x14ac:dyDescent="0.35">
      <c r="A8" s="83"/>
      <c r="B8" s="83"/>
      <c r="C8" s="83"/>
      <c r="D8" s="83"/>
      <c r="E8" s="83"/>
      <c r="F8" s="83"/>
      <c r="G8" s="83"/>
    </row>
    <row r="9" spans="1:8" ht="21.75" customHeight="1" x14ac:dyDescent="0.35">
      <c r="A9" s="128" t="s">
        <v>177</v>
      </c>
      <c r="B9" s="129">
        <f>'Balance Forecast'!$B$28</f>
        <v>-83500</v>
      </c>
      <c r="C9" s="129">
        <f>'Balance Forecast'!$C$28</f>
        <v>30000</v>
      </c>
      <c r="D9" s="129">
        <f>'Balance Forecast'!$D$28</f>
        <v>225000</v>
      </c>
      <c r="E9" s="129">
        <f>'Balance Forecast'!$E$28</f>
        <v>457000</v>
      </c>
      <c r="F9" s="129">
        <f>'Balance Forecast'!$F$28</f>
        <v>724500</v>
      </c>
      <c r="G9" s="129">
        <f>SUM(B9:F9)</f>
        <v>1353000</v>
      </c>
      <c r="H9" s="127" t="s">
        <v>178</v>
      </c>
    </row>
    <row r="10" spans="1:8" ht="18" customHeight="1" x14ac:dyDescent="0.35">
      <c r="A10" s="83"/>
      <c r="B10" s="83"/>
      <c r="C10" s="83"/>
      <c r="D10" s="83"/>
      <c r="E10" s="83"/>
      <c r="F10" s="83"/>
      <c r="G10" s="83"/>
    </row>
    <row r="11" spans="1:8" ht="24" customHeight="1" x14ac:dyDescent="0.35">
      <c r="A11" s="130" t="s">
        <v>179</v>
      </c>
      <c r="B11" s="131">
        <f>SUM(B7:B9)</f>
        <v>144500</v>
      </c>
      <c r="C11" s="131">
        <f>SUM(C7:C9)</f>
        <v>123000</v>
      </c>
      <c r="D11" s="131">
        <f>SUM(D7:D9)</f>
        <v>281000</v>
      </c>
      <c r="E11" s="131">
        <f>SUM(E7:E9)</f>
        <v>511000</v>
      </c>
      <c r="F11" s="131">
        <f>SUM(F7:F9)</f>
        <v>773500</v>
      </c>
      <c r="G11" s="131">
        <f>SUM(B11:F11)</f>
        <v>1833000</v>
      </c>
      <c r="H11" s="127" t="s">
        <v>180</v>
      </c>
    </row>
    <row r="12" spans="1:8" ht="4.5" customHeight="1" x14ac:dyDescent="0.35">
      <c r="A12" s="36"/>
      <c r="B12" s="36"/>
      <c r="C12" s="36"/>
      <c r="D12" s="36"/>
      <c r="E12" s="36"/>
      <c r="F12" s="36"/>
      <c r="G12" s="36"/>
    </row>
    <row r="13" spans="1:8" ht="19.5" customHeight="1" x14ac:dyDescent="0.35">
      <c r="A13" s="216" t="s">
        <v>181</v>
      </c>
      <c r="B13" s="216"/>
      <c r="C13" s="216"/>
      <c r="D13" s="216"/>
      <c r="E13" s="216"/>
      <c r="F13" s="216"/>
      <c r="G13" s="216"/>
      <c r="H13" s="132"/>
    </row>
    <row r="14" spans="1:8" ht="24" customHeight="1" x14ac:dyDescent="0.35">
      <c r="A14" s="133" t="s">
        <v>182</v>
      </c>
      <c r="B14" s="134">
        <v>100000</v>
      </c>
      <c r="C14" s="135">
        <v>50000</v>
      </c>
      <c r="D14" s="135">
        <v>25000</v>
      </c>
      <c r="E14" s="135">
        <v>0</v>
      </c>
      <c r="F14" s="135">
        <v>0</v>
      </c>
      <c r="G14" s="136">
        <f>SUM(B14:F14)</f>
        <v>175000</v>
      </c>
      <c r="H14" s="137" t="s">
        <v>183</v>
      </c>
    </row>
    <row r="15" spans="1:8" ht="20.25" customHeight="1" x14ac:dyDescent="0.35">
      <c r="A15" s="138" t="s">
        <v>184</v>
      </c>
      <c r="B15" s="99">
        <v>120000</v>
      </c>
      <c r="C15" s="99">
        <v>60000</v>
      </c>
      <c r="D15" s="99">
        <v>0</v>
      </c>
      <c r="E15" s="99">
        <v>0</v>
      </c>
      <c r="F15" s="99">
        <v>0</v>
      </c>
      <c r="G15" s="139">
        <f>SUM(B15:F15)</f>
        <v>180000</v>
      </c>
      <c r="H15" s="137" t="s">
        <v>185</v>
      </c>
    </row>
    <row r="16" spans="1:8" ht="19.5" customHeight="1" x14ac:dyDescent="0.35">
      <c r="A16" s="140" t="s">
        <v>186</v>
      </c>
      <c r="B16" s="99">
        <v>250000</v>
      </c>
      <c r="C16" s="99">
        <v>120000</v>
      </c>
      <c r="D16" s="99">
        <v>50000</v>
      </c>
      <c r="E16" s="99">
        <v>0</v>
      </c>
      <c r="F16" s="99">
        <v>0</v>
      </c>
      <c r="G16" s="92">
        <f>SUM(B16:F16)</f>
        <v>420000</v>
      </c>
      <c r="H16" s="137" t="s">
        <v>187</v>
      </c>
    </row>
    <row r="17" spans="1:8" ht="24" customHeight="1" x14ac:dyDescent="0.35">
      <c r="A17" s="141" t="s">
        <v>188</v>
      </c>
      <c r="B17" s="142">
        <f>(B14+B15+B16)</f>
        <v>470000</v>
      </c>
      <c r="C17" s="142">
        <f>C14+C15+C16</f>
        <v>230000</v>
      </c>
      <c r="D17" s="142">
        <f>D14+D15+D16</f>
        <v>75000</v>
      </c>
      <c r="E17" s="142">
        <f>E14+E15+E16</f>
        <v>0</v>
      </c>
      <c r="F17" s="142">
        <f>F14+F15+F16</f>
        <v>0</v>
      </c>
      <c r="G17" s="142">
        <f>SUM(B17:F17)</f>
        <v>775000</v>
      </c>
      <c r="H17" s="127" t="s">
        <v>189</v>
      </c>
    </row>
    <row r="18" spans="1:8" s="146" customFormat="1" ht="24" customHeight="1" x14ac:dyDescent="0.35">
      <c r="A18" s="143" t="s">
        <v>190</v>
      </c>
      <c r="B18" s="144">
        <f>(B11+B17)</f>
        <v>614500</v>
      </c>
      <c r="C18" s="144">
        <f>(C11+C17)</f>
        <v>353000</v>
      </c>
      <c r="D18" s="144">
        <f>(D11+D17)</f>
        <v>356000</v>
      </c>
      <c r="E18" s="144">
        <f>(E11+E17)</f>
        <v>511000</v>
      </c>
      <c r="F18" s="144">
        <f>(F11+F17)</f>
        <v>773500</v>
      </c>
      <c r="G18" s="144">
        <f>SUM(B18:F18)</f>
        <v>2608000</v>
      </c>
      <c r="H18" s="145" t="s">
        <v>191</v>
      </c>
    </row>
    <row r="19" spans="1:8" x14ac:dyDescent="0.35">
      <c r="A19" s="36"/>
      <c r="B19" s="36"/>
      <c r="C19" s="36"/>
      <c r="D19" s="36"/>
      <c r="E19" s="36"/>
      <c r="F19" s="36"/>
      <c r="G19" s="36"/>
    </row>
    <row r="20" spans="1:8" x14ac:dyDescent="0.35">
      <c r="A20" s="36"/>
      <c r="B20" s="36"/>
      <c r="C20" s="36"/>
      <c r="D20" s="36"/>
      <c r="E20" s="36"/>
      <c r="F20" s="36"/>
      <c r="G20" s="36"/>
    </row>
    <row r="21" spans="1:8" ht="15.75" customHeight="1" x14ac:dyDescent="0.35">
      <c r="A21" s="36"/>
      <c r="B21" s="36"/>
      <c r="C21" s="36"/>
      <c r="D21" s="36"/>
      <c r="E21" s="36"/>
      <c r="F21" s="36"/>
      <c r="G21" s="36"/>
      <c r="H21" s="147" t="s">
        <v>192</v>
      </c>
    </row>
    <row r="22" spans="1:8" x14ac:dyDescent="0.35">
      <c r="A22" s="36"/>
      <c r="B22" s="36"/>
      <c r="C22" s="36"/>
      <c r="D22" s="36"/>
      <c r="E22" s="36"/>
      <c r="F22" s="36"/>
      <c r="G22" s="36"/>
      <c r="H22" s="75" t="s">
        <v>193</v>
      </c>
    </row>
    <row r="23" spans="1:8" x14ac:dyDescent="0.35">
      <c r="A23" s="36"/>
      <c r="B23" s="36"/>
      <c r="C23" s="36"/>
      <c r="D23" s="36"/>
      <c r="E23" s="36"/>
      <c r="F23" s="36"/>
      <c r="G23" s="36"/>
      <c r="H23" s="148" t="s">
        <v>194</v>
      </c>
    </row>
    <row r="24" spans="1:8" x14ac:dyDescent="0.35">
      <c r="A24" s="36"/>
      <c r="B24" s="36"/>
      <c r="C24" s="36"/>
      <c r="D24" s="36"/>
      <c r="E24" s="36"/>
      <c r="F24" s="36"/>
      <c r="G24" s="36"/>
      <c r="H24" s="148"/>
    </row>
    <row r="25" spans="1:8" x14ac:dyDescent="0.35">
      <c r="A25" s="36"/>
      <c r="B25" s="36"/>
      <c r="C25" s="36"/>
      <c r="D25" s="36"/>
      <c r="E25" s="36"/>
      <c r="F25" s="36"/>
      <c r="G25" s="36"/>
      <c r="H25" s="148"/>
    </row>
    <row r="26" spans="1:8" x14ac:dyDescent="0.35">
      <c r="A26" s="36"/>
      <c r="B26" s="36"/>
      <c r="C26" s="36"/>
      <c r="D26" s="36"/>
      <c r="E26" s="36"/>
      <c r="F26" s="36"/>
      <c r="G26" s="36"/>
      <c r="H26" s="125"/>
    </row>
    <row r="27" spans="1:8" x14ac:dyDescent="0.35">
      <c r="A27" s="36"/>
      <c r="B27" s="36"/>
      <c r="C27" s="36"/>
      <c r="D27" s="36"/>
      <c r="E27" s="36"/>
      <c r="F27" s="36"/>
      <c r="G27" s="36"/>
      <c r="H27" s="125"/>
    </row>
    <row r="28" spans="1:8" x14ac:dyDescent="0.35">
      <c r="A28" s="36"/>
      <c r="B28" s="36"/>
      <c r="C28" s="36"/>
      <c r="D28" s="36"/>
      <c r="E28" s="36"/>
      <c r="F28" s="36"/>
      <c r="G28" s="36"/>
      <c r="H28" s="125"/>
    </row>
    <row r="29" spans="1:8" x14ac:dyDescent="0.35">
      <c r="A29" s="36"/>
      <c r="B29" s="36"/>
      <c r="C29" s="36"/>
      <c r="D29" s="36"/>
      <c r="E29" s="36"/>
      <c r="F29" s="36"/>
      <c r="G29" s="36"/>
      <c r="H29" s="125"/>
    </row>
    <row r="30" spans="1:8" x14ac:dyDescent="0.35">
      <c r="A30" s="36"/>
      <c r="B30" s="36"/>
      <c r="C30" s="36"/>
      <c r="D30" s="36"/>
      <c r="E30" s="36"/>
      <c r="F30" s="36"/>
      <c r="G30" s="36"/>
      <c r="H30" s="125"/>
    </row>
    <row r="31" spans="1:8" x14ac:dyDescent="0.35">
      <c r="A31" s="36"/>
      <c r="B31" s="36"/>
      <c r="C31" s="36"/>
      <c r="D31" s="36"/>
      <c r="E31" s="36"/>
      <c r="F31" s="36"/>
      <c r="G31" s="36"/>
      <c r="H31" s="125"/>
    </row>
    <row r="32" spans="1:8" x14ac:dyDescent="0.35">
      <c r="A32" s="36"/>
      <c r="B32" s="36"/>
      <c r="C32" s="36"/>
      <c r="D32" s="36"/>
      <c r="E32" s="36"/>
      <c r="F32" s="36"/>
      <c r="G32" s="36"/>
      <c r="H32" s="125"/>
    </row>
    <row r="33" spans="1:8" x14ac:dyDescent="0.35">
      <c r="A33" s="36"/>
      <c r="B33" s="36"/>
      <c r="C33" s="36"/>
      <c r="D33" s="36"/>
      <c r="E33" s="36"/>
      <c r="F33" s="36"/>
      <c r="G33" s="36"/>
      <c r="H33" s="125"/>
    </row>
    <row r="34" spans="1:8" x14ac:dyDescent="0.35">
      <c r="A34" s="36"/>
      <c r="B34" s="36"/>
      <c r="C34" s="36"/>
      <c r="D34" s="36"/>
      <c r="E34" s="36"/>
      <c r="F34" s="36"/>
      <c r="G34" s="36"/>
      <c r="H34" s="125"/>
    </row>
    <row r="35" spans="1:8" x14ac:dyDescent="0.35">
      <c r="A35" s="36"/>
      <c r="B35" s="36"/>
      <c r="C35" s="36"/>
      <c r="D35" s="36"/>
      <c r="E35" s="36"/>
      <c r="F35" s="36"/>
      <c r="G35" s="36"/>
      <c r="H35" s="125"/>
    </row>
    <row r="36" spans="1:8" x14ac:dyDescent="0.35">
      <c r="A36" s="36"/>
      <c r="B36" s="36"/>
      <c r="C36" s="36"/>
      <c r="D36" s="36"/>
      <c r="E36" s="36"/>
      <c r="F36" s="36"/>
      <c r="G36" s="36"/>
      <c r="H36" s="125"/>
    </row>
    <row r="37" spans="1:8" x14ac:dyDescent="0.35">
      <c r="A37" s="36"/>
      <c r="B37" s="36"/>
      <c r="C37" s="36"/>
      <c r="D37" s="36"/>
      <c r="E37" s="36"/>
      <c r="F37" s="36"/>
      <c r="G37" s="36"/>
      <c r="H37" s="125"/>
    </row>
    <row r="38" spans="1:8" x14ac:dyDescent="0.35">
      <c r="A38" s="36"/>
      <c r="B38" s="36"/>
      <c r="C38" s="36"/>
      <c r="D38" s="36"/>
      <c r="E38" s="36"/>
      <c r="F38" s="36"/>
      <c r="G38" s="36"/>
      <c r="H38" s="125"/>
    </row>
    <row r="39" spans="1:8" x14ac:dyDescent="0.35">
      <c r="A39" s="36"/>
      <c r="B39" s="36"/>
      <c r="C39" s="36"/>
      <c r="D39" s="36"/>
      <c r="E39" s="36"/>
      <c r="F39" s="36"/>
      <c r="G39" s="36"/>
      <c r="H39" s="125"/>
    </row>
    <row r="40" spans="1:8" x14ac:dyDescent="0.35">
      <c r="A40" s="36"/>
      <c r="B40" s="36"/>
      <c r="C40" s="36"/>
      <c r="D40" s="36"/>
      <c r="E40" s="36"/>
      <c r="F40" s="36"/>
      <c r="G40" s="36"/>
      <c r="H40" s="125"/>
    </row>
    <row r="41" spans="1:8" x14ac:dyDescent="0.35">
      <c r="A41" s="36"/>
      <c r="B41" s="36"/>
      <c r="C41" s="36"/>
      <c r="D41" s="36"/>
      <c r="E41" s="36"/>
      <c r="F41" s="36"/>
      <c r="G41" s="36"/>
      <c r="H41" s="125"/>
    </row>
    <row r="42" spans="1:8" x14ac:dyDescent="0.35">
      <c r="A42" s="149" t="s">
        <v>21</v>
      </c>
      <c r="B42" s="36"/>
      <c r="C42" s="36"/>
      <c r="D42" s="36"/>
      <c r="E42" s="36"/>
      <c r="F42" s="36"/>
      <c r="G42" s="36"/>
      <c r="H42" s="125"/>
    </row>
    <row r="43" spans="1:8" x14ac:dyDescent="0.35">
      <c r="A43" s="36"/>
      <c r="B43" s="36"/>
      <c r="C43" s="36"/>
      <c r="D43" s="36"/>
      <c r="E43" s="36"/>
      <c r="F43" s="36"/>
      <c r="G43" s="36"/>
      <c r="H43" s="125"/>
    </row>
    <row r="44" spans="1:8" x14ac:dyDescent="0.35">
      <c r="A44" s="36"/>
      <c r="B44" s="36"/>
      <c r="C44" s="36"/>
      <c r="D44" s="36"/>
      <c r="E44" s="36"/>
      <c r="F44" s="36"/>
      <c r="G44" s="36"/>
      <c r="H44" s="125"/>
    </row>
    <row r="45" spans="1:8" x14ac:dyDescent="0.35">
      <c r="A45" s="36"/>
      <c r="B45" s="36"/>
      <c r="C45" s="36"/>
      <c r="D45" s="36"/>
      <c r="E45" s="36"/>
      <c r="F45" s="36"/>
      <c r="G45" s="36"/>
      <c r="H45" s="125"/>
    </row>
    <row r="46" spans="1:8" x14ac:dyDescent="0.35">
      <c r="A46" s="36"/>
      <c r="B46" s="36"/>
      <c r="C46" s="36"/>
      <c r="D46" s="36"/>
      <c r="E46" s="36"/>
      <c r="F46" s="36"/>
      <c r="G46" s="36"/>
      <c r="H46" s="125"/>
    </row>
    <row r="47" spans="1:8" x14ac:dyDescent="0.35">
      <c r="H47" s="75" t="s">
        <v>21</v>
      </c>
    </row>
  </sheetData>
  <sheetProtection algorithmName="SHA-512" hashValue="yBzowmYiuSjS84qA/zuJnAPMnIXhJz/bfNgIsT93vtIPQEpIeiQGe4wSpy3CHeNh+V7WQEf0ROAqBRshV/JJ5Q==" saltValue="YfgDlSEue0jT71nT6Ex/sw==" spinCount="100000" sheet="1" objects="1" scenarios="1"/>
  <mergeCells count="4">
    <mergeCell ref="A1:B1"/>
    <mergeCell ref="A3:G3"/>
    <mergeCell ref="A13:G13"/>
    <mergeCell ref="E1:F1"/>
  </mergeCells>
  <hyperlinks>
    <hyperlink ref="E1" location="Intro!A1" display="Intro!A1" xr:uid="{00000000-0004-0000-0B00-000000000000}"/>
  </hyperlinks>
  <pageMargins left="0.70833333333333304" right="0.51180555555555596" top="0.55138888888888904" bottom="0.35486111111111102" header="0.31527777777777799" footer="0.31527777777777799"/>
  <pageSetup paperSize="9" scale="95" orientation="portrait" horizontalDpi="300" verticalDpi="300" r:id="rId1"/>
  <headerFooter>
    <oddHeader>&amp;R&amp;10 &amp;P</oddHeader>
    <oddFooter>&amp;R&amp;10 Copyright © 2026 Innovastart. All rights reserved.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4"/>
  <sheetViews>
    <sheetView showGridLines="0" zoomScaleNormal="100" workbookViewId="0">
      <selection activeCell="C5" sqref="C5"/>
    </sheetView>
  </sheetViews>
  <sheetFormatPr defaultColWidth="9.1796875" defaultRowHeight="14.5" x14ac:dyDescent="0.35"/>
  <cols>
    <col min="1" max="1" width="1.1796875" style="2" customWidth="1"/>
    <col min="2" max="2" width="27.453125" style="2" customWidth="1"/>
    <col min="3" max="3" width="38.7265625" style="2" customWidth="1"/>
    <col min="4" max="4" width="23.26953125" style="2" customWidth="1"/>
    <col min="5" max="5" width="25.26953125" style="2" customWidth="1"/>
    <col min="6" max="16384" width="9.1796875" style="2"/>
  </cols>
  <sheetData>
    <row r="1" spans="1:4" ht="39.75" customHeight="1" x14ac:dyDescent="0.35">
      <c r="A1" s="150"/>
      <c r="B1" s="215" t="s">
        <v>195</v>
      </c>
      <c r="C1" s="215"/>
      <c r="D1" s="150"/>
    </row>
    <row r="2" spans="1:4" ht="6" customHeight="1" x14ac:dyDescent="0.35">
      <c r="A2" s="36"/>
      <c r="B2" s="36"/>
      <c r="C2" s="36"/>
      <c r="D2" s="36"/>
    </row>
    <row r="3" spans="1:4" ht="25.5" customHeight="1" x14ac:dyDescent="0.35">
      <c r="A3" s="36"/>
      <c r="B3" s="221" t="s">
        <v>196</v>
      </c>
      <c r="C3" s="221"/>
      <c r="D3" s="36"/>
    </row>
    <row r="4" spans="1:4" ht="21.75" customHeight="1" x14ac:dyDescent="0.35">
      <c r="A4" s="36"/>
      <c r="B4" s="56" t="s">
        <v>110</v>
      </c>
      <c r="C4" s="56" t="s">
        <v>197</v>
      </c>
      <c r="D4" s="56" t="s">
        <v>198</v>
      </c>
    </row>
    <row r="5" spans="1:4" ht="38.25" customHeight="1" x14ac:dyDescent="0.35">
      <c r="A5" s="36"/>
      <c r="B5" s="151" t="s">
        <v>37</v>
      </c>
      <c r="C5" s="42" t="s">
        <v>199</v>
      </c>
      <c r="D5" s="42"/>
    </row>
    <row r="6" spans="1:4" ht="25.5" customHeight="1" x14ac:dyDescent="0.35">
      <c r="A6" s="36"/>
      <c r="B6" s="152" t="s">
        <v>38</v>
      </c>
      <c r="C6" s="45" t="s">
        <v>200</v>
      </c>
      <c r="D6" s="45" t="s">
        <v>201</v>
      </c>
    </row>
    <row r="7" spans="1:4" ht="21.75" customHeight="1" x14ac:dyDescent="0.35">
      <c r="A7" s="36"/>
      <c r="B7" s="151" t="s">
        <v>40</v>
      </c>
      <c r="C7" s="42" t="s">
        <v>202</v>
      </c>
      <c r="D7" s="42" t="s">
        <v>203</v>
      </c>
    </row>
    <row r="8" spans="1:4" ht="21.75" customHeight="1" x14ac:dyDescent="0.35">
      <c r="A8" s="36"/>
      <c r="B8" s="152" t="s">
        <v>41</v>
      </c>
      <c r="C8" s="45" t="s">
        <v>204</v>
      </c>
      <c r="D8" s="45" t="s">
        <v>205</v>
      </c>
    </row>
    <row r="9" spans="1:4" ht="21.75" customHeight="1" x14ac:dyDescent="0.35">
      <c r="A9" s="36"/>
      <c r="B9" s="151" t="s">
        <v>42</v>
      </c>
      <c r="C9" s="42" t="s">
        <v>206</v>
      </c>
      <c r="D9" s="42" t="s">
        <v>207</v>
      </c>
    </row>
    <row r="10" spans="1:4" ht="21.75" customHeight="1" x14ac:dyDescent="0.35">
      <c r="A10" s="36"/>
      <c r="B10" s="153" t="s">
        <v>208</v>
      </c>
      <c r="C10" s="154" t="s">
        <v>209</v>
      </c>
      <c r="D10" s="154" t="s">
        <v>210</v>
      </c>
    </row>
    <row r="11" spans="1:4" ht="6" customHeight="1" x14ac:dyDescent="0.35">
      <c r="A11" s="36"/>
      <c r="B11" s="36"/>
      <c r="C11" s="36"/>
      <c r="D11" s="36"/>
    </row>
    <row r="12" spans="1:4" x14ac:dyDescent="0.35">
      <c r="A12" s="36"/>
      <c r="B12" s="54" t="s">
        <v>211</v>
      </c>
      <c r="C12" s="36"/>
      <c r="D12" s="36"/>
    </row>
    <row r="13" spans="1:4" ht="21.75" customHeight="1" x14ac:dyDescent="0.35">
      <c r="A13" s="36"/>
      <c r="B13" s="222" t="s">
        <v>212</v>
      </c>
      <c r="C13" s="222"/>
      <c r="D13" s="9"/>
    </row>
    <row r="14" spans="1:4" x14ac:dyDescent="0.35">
      <c r="A14" s="36"/>
      <c r="B14" s="36"/>
      <c r="C14" s="36"/>
      <c r="D14" s="36"/>
    </row>
    <row r="15" spans="1:4" x14ac:dyDescent="0.35">
      <c r="A15" s="36"/>
      <c r="B15" s="54" t="s">
        <v>213</v>
      </c>
      <c r="C15" s="36"/>
      <c r="D15" s="36"/>
    </row>
    <row r="16" spans="1:4" ht="21.75" customHeight="1" x14ac:dyDescent="0.35">
      <c r="A16" s="36"/>
      <c r="B16" s="217" t="s">
        <v>214</v>
      </c>
      <c r="C16" s="217"/>
      <c r="D16" s="9"/>
    </row>
    <row r="17" spans="1:4" ht="21.75" customHeight="1" x14ac:dyDescent="0.35">
      <c r="A17" s="36"/>
      <c r="B17" s="222" t="s">
        <v>215</v>
      </c>
      <c r="C17" s="222"/>
      <c r="D17" s="9"/>
    </row>
    <row r="18" spans="1:4" x14ac:dyDescent="0.35">
      <c r="A18" s="36"/>
      <c r="B18" s="36"/>
      <c r="C18" s="36"/>
      <c r="D18" s="36"/>
    </row>
    <row r="19" spans="1:4" ht="18" customHeight="1" x14ac:dyDescent="0.35">
      <c r="A19" s="36"/>
      <c r="B19" s="54" t="s">
        <v>216</v>
      </c>
      <c r="C19" s="36"/>
      <c r="D19" s="36"/>
    </row>
    <row r="20" spans="1:4" ht="25.5" customHeight="1" x14ac:dyDescent="0.35">
      <c r="A20" s="36"/>
      <c r="B20" s="217" t="s">
        <v>217</v>
      </c>
      <c r="C20" s="217"/>
      <c r="D20" s="9"/>
    </row>
    <row r="21" spans="1:4" x14ac:dyDescent="0.35">
      <c r="A21" s="36"/>
      <c r="B21" s="54"/>
      <c r="C21" s="36"/>
      <c r="D21" s="36"/>
    </row>
    <row r="22" spans="1:4" ht="21.75" customHeight="1" x14ac:dyDescent="0.35">
      <c r="A22" s="36"/>
      <c r="B22" s="218" t="s">
        <v>218</v>
      </c>
      <c r="C22" s="218"/>
      <c r="D22" s="218"/>
    </row>
    <row r="23" spans="1:4" ht="15.75" customHeight="1" x14ac:dyDescent="0.35">
      <c r="A23" s="36"/>
      <c r="B23" s="219" t="s">
        <v>219</v>
      </c>
      <c r="C23" s="219"/>
      <c r="D23" s="219"/>
    </row>
    <row r="24" spans="1:4" ht="60.75" customHeight="1" x14ac:dyDescent="0.35">
      <c r="A24" s="36"/>
      <c r="B24" s="220" t="s">
        <v>220</v>
      </c>
      <c r="C24" s="220"/>
      <c r="D24" s="220"/>
    </row>
  </sheetData>
  <sheetProtection algorithmName="SHA-512" hashValue="ODJsGSAkFDgPMaI0n4GlKvafOnMFrnj+y9y4BAZf2YOkF67n/7GiuyRXJ2omScWxJYkIsvSWZNUnqvoqnknIbQ==" saltValue="AcHOtPjtdv62MXW1NRVJlA==" spinCount="100000" sheet="1" objects="1" scenarios="1"/>
  <mergeCells count="9">
    <mergeCell ref="B20:C20"/>
    <mergeCell ref="B22:D22"/>
    <mergeCell ref="B23:D23"/>
    <mergeCell ref="B24:D24"/>
    <mergeCell ref="B1:C1"/>
    <mergeCell ref="B3:C3"/>
    <mergeCell ref="B13:C13"/>
    <mergeCell ref="B16:C16"/>
    <mergeCell ref="B17:C17"/>
  </mergeCells>
  <pageMargins left="0.62986111111111098" right="0.23611111111111099" top="0.74861111111111101" bottom="0.74791666666666701" header="0.31527777777777799" footer="0.31527777777777799"/>
  <pageSetup paperSize="9" orientation="portrait" horizontalDpi="300" verticalDpi="300"/>
  <headerFooter>
    <oddHeader>&amp;R&amp;N</oddHeader>
    <oddFooter>&amp;R&amp;10 Copyright © 2025 Innovastart. All rights reserved.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6"/>
  <sheetViews>
    <sheetView zoomScaleNormal="100" workbookViewId="0">
      <selection activeCell="B13" sqref="B13"/>
    </sheetView>
  </sheetViews>
  <sheetFormatPr defaultColWidth="8.7265625" defaultRowHeight="14.5" x14ac:dyDescent="0.35"/>
  <cols>
    <col min="1" max="1" width="10.7265625" customWidth="1"/>
  </cols>
  <sheetData>
    <row r="1" spans="1:1" x14ac:dyDescent="0.35">
      <c r="A1" s="155" t="s">
        <v>221</v>
      </c>
    </row>
    <row r="2" spans="1:1" x14ac:dyDescent="0.35">
      <c r="A2" t="s">
        <v>28</v>
      </c>
    </row>
    <row r="3" spans="1:1" x14ac:dyDescent="0.35">
      <c r="A3" t="s">
        <v>222</v>
      </c>
    </row>
    <row r="5" spans="1:1" x14ac:dyDescent="0.35">
      <c r="A5" t="s">
        <v>21</v>
      </c>
    </row>
    <row r="6" spans="1:1" x14ac:dyDescent="0.35">
      <c r="A6" t="s">
        <v>21</v>
      </c>
    </row>
  </sheetData>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showGridLines="0" zoomScale="90" zoomScaleNormal="90" workbookViewId="0">
      <selection activeCell="A7" sqref="A7:G7"/>
    </sheetView>
  </sheetViews>
  <sheetFormatPr defaultColWidth="32.1796875" defaultRowHeight="14.5" x14ac:dyDescent="0.35"/>
  <cols>
    <col min="1" max="1" width="25.7265625" style="2" customWidth="1"/>
    <col min="2" max="6" width="9.7265625" style="2" customWidth="1"/>
    <col min="7" max="7" width="11.54296875" style="2" customWidth="1"/>
    <col min="8" max="8" width="4" style="2" customWidth="1"/>
    <col min="9" max="16384" width="32.1796875" style="2"/>
  </cols>
  <sheetData>
    <row r="1" spans="1:7" ht="39.75" customHeight="1" thickTop="1" x14ac:dyDescent="0.35">
      <c r="A1" s="191" t="s">
        <v>227</v>
      </c>
      <c r="B1" s="191"/>
      <c r="C1" s="191"/>
      <c r="D1" s="191"/>
      <c r="E1" s="35"/>
      <c r="F1" s="35"/>
      <c r="G1" s="35"/>
    </row>
    <row r="2" spans="1:7" ht="24" customHeight="1" x14ac:dyDescent="0.35">
      <c r="A2" s="162" t="s">
        <v>25</v>
      </c>
      <c r="B2" s="196" t="str">
        <f>Intro!C14</f>
        <v>NordicTech Solutions AB – Demo</v>
      </c>
      <c r="C2" s="196"/>
      <c r="D2" s="196"/>
      <c r="E2" s="196"/>
      <c r="F2" s="161" t="s">
        <v>21</v>
      </c>
      <c r="G2" s="9"/>
    </row>
    <row r="3" spans="1:7" ht="6" customHeight="1" x14ac:dyDescent="0.35">
      <c r="A3" s="36"/>
      <c r="B3" s="36"/>
      <c r="C3" s="36"/>
      <c r="D3" s="36"/>
      <c r="E3" s="36"/>
      <c r="F3" s="36"/>
      <c r="G3" s="36"/>
    </row>
    <row r="4" spans="1:7" ht="42" customHeight="1" x14ac:dyDescent="0.35">
      <c r="A4" s="194" t="s">
        <v>44</v>
      </c>
      <c r="B4" s="194"/>
      <c r="C4" s="194"/>
      <c r="D4" s="194"/>
      <c r="E4" s="194"/>
      <c r="F4" s="194"/>
      <c r="G4" s="194"/>
    </row>
    <row r="5" spans="1:7" ht="6" customHeight="1" x14ac:dyDescent="0.35">
      <c r="A5" s="36"/>
      <c r="B5" s="36"/>
      <c r="C5" s="36"/>
      <c r="D5" s="36"/>
      <c r="E5" s="36"/>
      <c r="F5" s="36"/>
      <c r="G5" s="36"/>
    </row>
    <row r="6" spans="1:7" ht="21.75" customHeight="1" x14ac:dyDescent="0.35">
      <c r="A6" s="37" t="s">
        <v>45</v>
      </c>
      <c r="B6" s="36"/>
      <c r="C6" s="36"/>
      <c r="D6" s="36"/>
      <c r="E6" s="36"/>
      <c r="F6" s="36"/>
      <c r="G6" s="36"/>
    </row>
    <row r="7" spans="1:7" ht="37.5" customHeight="1" x14ac:dyDescent="0.35">
      <c r="A7" s="192" t="s">
        <v>46</v>
      </c>
      <c r="B7" s="192"/>
      <c r="C7" s="192"/>
      <c r="D7" s="192"/>
      <c r="E7" s="192"/>
      <c r="F7" s="192"/>
      <c r="G7" s="192"/>
    </row>
    <row r="8" spans="1:7" ht="6" customHeight="1" x14ac:dyDescent="0.35">
      <c r="A8" s="36"/>
      <c r="B8" s="36"/>
      <c r="C8" s="36"/>
      <c r="D8" s="36"/>
      <c r="E8" s="36"/>
      <c r="F8" s="36"/>
      <c r="G8" s="36"/>
    </row>
    <row r="9" spans="1:7" ht="21.75" customHeight="1" x14ac:dyDescent="0.35">
      <c r="A9" s="37" t="s">
        <v>47</v>
      </c>
      <c r="B9" s="36"/>
      <c r="C9" s="36"/>
      <c r="D9" s="36"/>
      <c r="E9" s="36"/>
      <c r="F9" s="36"/>
      <c r="G9" s="36"/>
    </row>
    <row r="10" spans="1:7" ht="37.5" customHeight="1" x14ac:dyDescent="0.35">
      <c r="A10" s="192" t="s">
        <v>48</v>
      </c>
      <c r="B10" s="192"/>
      <c r="C10" s="192"/>
      <c r="D10" s="192"/>
      <c r="E10" s="192"/>
      <c r="F10" s="192"/>
      <c r="G10" s="192"/>
    </row>
    <row r="11" spans="1:7" ht="6" customHeight="1" x14ac:dyDescent="0.35">
      <c r="A11" s="36"/>
      <c r="B11" s="36"/>
      <c r="C11" s="36"/>
      <c r="D11" s="36"/>
      <c r="E11" s="36"/>
      <c r="F11" s="36"/>
      <c r="G11" s="36"/>
    </row>
    <row r="12" spans="1:7" ht="30" customHeight="1" x14ac:dyDescent="0.35">
      <c r="A12" s="195" t="s">
        <v>49</v>
      </c>
      <c r="B12" s="195"/>
      <c r="C12" s="195"/>
      <c r="D12" s="36"/>
      <c r="E12" s="36"/>
      <c r="F12" s="36"/>
      <c r="G12" s="36"/>
    </row>
    <row r="13" spans="1:7" s="38" customFormat="1" ht="37.5" customHeight="1" x14ac:dyDescent="0.35">
      <c r="A13" s="192" t="s">
        <v>50</v>
      </c>
      <c r="B13" s="192"/>
      <c r="C13" s="192"/>
      <c r="D13" s="192"/>
      <c r="E13" s="192"/>
      <c r="F13" s="192"/>
      <c r="G13" s="192"/>
    </row>
    <row r="14" spans="1:7" ht="6" customHeight="1" x14ac:dyDescent="0.35">
      <c r="A14" s="36"/>
      <c r="B14" s="36"/>
      <c r="C14" s="36"/>
      <c r="D14" s="36"/>
      <c r="E14" s="36"/>
      <c r="F14" s="36"/>
      <c r="G14" s="36"/>
    </row>
    <row r="15" spans="1:7" ht="21.75" customHeight="1" x14ac:dyDescent="0.35">
      <c r="A15" s="37" t="s">
        <v>51</v>
      </c>
      <c r="B15" s="36"/>
      <c r="C15" s="36"/>
      <c r="D15" s="36"/>
      <c r="E15" s="36"/>
      <c r="F15" s="36"/>
      <c r="G15" s="36"/>
    </row>
    <row r="16" spans="1:7" ht="42" customHeight="1" x14ac:dyDescent="0.35">
      <c r="A16" s="192" t="s">
        <v>52</v>
      </c>
      <c r="B16" s="192"/>
      <c r="C16" s="192"/>
      <c r="D16" s="192"/>
      <c r="E16" s="192"/>
      <c r="F16" s="192"/>
      <c r="G16" s="192"/>
    </row>
    <row r="17" spans="1:8" ht="12" customHeight="1" x14ac:dyDescent="0.35">
      <c r="A17" s="36"/>
      <c r="B17" s="36"/>
      <c r="C17" s="36"/>
      <c r="D17" s="36"/>
      <c r="E17" s="36"/>
      <c r="F17" s="36"/>
      <c r="G17" s="36"/>
    </row>
    <row r="18" spans="1:8" ht="21.75" customHeight="1" x14ac:dyDescent="0.35">
      <c r="A18" s="193" t="s">
        <v>53</v>
      </c>
      <c r="B18" s="193"/>
      <c r="C18" s="164" t="s">
        <v>27</v>
      </c>
      <c r="D18" s="197" t="str">
        <f>Intro!C16</f>
        <v>SEK</v>
      </c>
      <c r="E18" s="197"/>
      <c r="F18" s="36"/>
      <c r="G18" s="36"/>
    </row>
    <row r="19" spans="1:8" ht="18" customHeight="1" x14ac:dyDescent="0.35">
      <c r="A19" s="163" t="s">
        <v>54</v>
      </c>
      <c r="B19" s="36"/>
      <c r="C19" s="36"/>
      <c r="D19" s="36"/>
      <c r="E19" s="36"/>
      <c r="F19" s="36"/>
      <c r="G19" s="36"/>
    </row>
    <row r="20" spans="1:8" ht="6" customHeight="1" x14ac:dyDescent="0.35">
      <c r="A20" s="36"/>
      <c r="B20" s="36"/>
      <c r="C20" s="36"/>
      <c r="D20" s="36"/>
      <c r="E20" s="36"/>
      <c r="F20" s="36"/>
      <c r="G20" s="36"/>
    </row>
    <row r="21" spans="1:8" ht="21.75" customHeight="1" x14ac:dyDescent="0.35">
      <c r="A21" s="39" t="s">
        <v>55</v>
      </c>
      <c r="B21" s="40" t="s">
        <v>31</v>
      </c>
      <c r="C21" s="40" t="s">
        <v>32</v>
      </c>
      <c r="D21" s="40" t="s">
        <v>33</v>
      </c>
      <c r="E21" s="40" t="s">
        <v>34</v>
      </c>
      <c r="F21" s="40" t="s">
        <v>35</v>
      </c>
      <c r="G21" s="40" t="s">
        <v>36</v>
      </c>
      <c r="H21" s="41"/>
    </row>
    <row r="22" spans="1:8" ht="19.5" customHeight="1" x14ac:dyDescent="0.35">
      <c r="A22" s="42" t="s">
        <v>37</v>
      </c>
      <c r="B22" s="43">
        <v>15000</v>
      </c>
      <c r="C22" s="43">
        <v>5000</v>
      </c>
      <c r="D22" s="43">
        <v>3000</v>
      </c>
      <c r="E22" s="43">
        <v>2000</v>
      </c>
      <c r="F22" s="43">
        <v>2000</v>
      </c>
      <c r="G22" s="44">
        <f>SUM(B22:F22)</f>
        <v>27000</v>
      </c>
    </row>
    <row r="23" spans="1:8" ht="19.5" customHeight="1" x14ac:dyDescent="0.35">
      <c r="A23" s="45" t="s">
        <v>38</v>
      </c>
      <c r="B23" s="43">
        <v>30000</v>
      </c>
      <c r="C23" s="43">
        <v>10000</v>
      </c>
      <c r="D23" s="43">
        <v>5000</v>
      </c>
      <c r="E23" s="43">
        <v>5000</v>
      </c>
      <c r="F23" s="43">
        <v>5000</v>
      </c>
      <c r="G23" s="46">
        <f>SUM(B23:F23)</f>
        <v>55000</v>
      </c>
    </row>
    <row r="24" spans="1:8" ht="21.75" customHeight="1" x14ac:dyDescent="0.35">
      <c r="A24" s="47" t="s">
        <v>56</v>
      </c>
      <c r="B24" s="48">
        <f>IFERROR(B22+B23,0)</f>
        <v>45000</v>
      </c>
      <c r="C24" s="48">
        <f>IFERROR(C22+C23,0)</f>
        <v>15000</v>
      </c>
      <c r="D24" s="48">
        <f>IFERROR(D22+D23,0)</f>
        <v>8000</v>
      </c>
      <c r="E24" s="48">
        <f>IFERROR(E22+E23,0)</f>
        <v>7000</v>
      </c>
      <c r="F24" s="48">
        <f>IFERROR(F22+F23,0)</f>
        <v>7000</v>
      </c>
      <c r="G24" s="48">
        <f>SUM(B24:F24)</f>
        <v>82000</v>
      </c>
    </row>
    <row r="25" spans="1:8" ht="6" customHeight="1" x14ac:dyDescent="0.35">
      <c r="A25" s="36"/>
      <c r="B25" s="36"/>
      <c r="C25" s="36"/>
      <c r="D25" s="36"/>
      <c r="E25" s="36"/>
      <c r="F25" s="36"/>
      <c r="G25" s="36"/>
    </row>
    <row r="26" spans="1:8" ht="18" customHeight="1" x14ac:dyDescent="0.35">
      <c r="A26" s="1" t="s">
        <v>57</v>
      </c>
      <c r="B26" s="36"/>
      <c r="C26" s="36"/>
      <c r="D26" s="36"/>
      <c r="E26" s="36"/>
      <c r="F26" s="36"/>
      <c r="G26" s="36"/>
    </row>
    <row r="27" spans="1:8" ht="6" customHeight="1" x14ac:dyDescent="0.35">
      <c r="A27" s="36"/>
      <c r="B27" s="36"/>
      <c r="C27" s="36"/>
      <c r="D27" s="36"/>
      <c r="E27" s="36"/>
      <c r="F27" s="36"/>
      <c r="G27" s="36"/>
    </row>
    <row r="28" spans="1:8" ht="21.75" customHeight="1" x14ac:dyDescent="0.35">
      <c r="A28" s="39" t="s">
        <v>58</v>
      </c>
      <c r="B28" s="40" t="s">
        <v>31</v>
      </c>
      <c r="C28" s="40" t="s">
        <v>32</v>
      </c>
      <c r="D28" s="40" t="s">
        <v>33</v>
      </c>
      <c r="E28" s="40" t="s">
        <v>34</v>
      </c>
      <c r="F28" s="40" t="s">
        <v>35</v>
      </c>
      <c r="G28" s="40" t="s">
        <v>36</v>
      </c>
    </row>
    <row r="29" spans="1:8" ht="19.5" customHeight="1" x14ac:dyDescent="0.35">
      <c r="A29" s="42" t="s">
        <v>59</v>
      </c>
      <c r="B29" s="43">
        <v>18000</v>
      </c>
      <c r="C29" s="43">
        <v>18000</v>
      </c>
      <c r="D29" s="43">
        <v>28000</v>
      </c>
      <c r="E29" s="43">
        <v>28000</v>
      </c>
      <c r="F29" s="43">
        <v>28000</v>
      </c>
      <c r="G29" s="44">
        <f>SUM(B29:F29)</f>
        <v>120000</v>
      </c>
    </row>
    <row r="30" spans="1:8" ht="19.5" customHeight="1" x14ac:dyDescent="0.35">
      <c r="A30" s="45" t="s">
        <v>60</v>
      </c>
      <c r="B30" s="43">
        <v>60000</v>
      </c>
      <c r="C30" s="43">
        <v>75000</v>
      </c>
      <c r="D30" s="43">
        <v>90000</v>
      </c>
      <c r="E30" s="43">
        <v>110000</v>
      </c>
      <c r="F30" s="43">
        <v>130000</v>
      </c>
      <c r="G30" s="46">
        <f>SUM(B30:F30)</f>
        <v>465000</v>
      </c>
    </row>
    <row r="31" spans="1:8" ht="19.5" customHeight="1" x14ac:dyDescent="0.35">
      <c r="A31" s="42" t="s">
        <v>61</v>
      </c>
      <c r="B31" s="43">
        <v>15000</v>
      </c>
      <c r="C31" s="43">
        <v>20000</v>
      </c>
      <c r="D31" s="43">
        <v>25000</v>
      </c>
      <c r="E31" s="43">
        <v>30000</v>
      </c>
      <c r="F31" s="43">
        <v>35000</v>
      </c>
      <c r="G31" s="44">
        <f>SUM(B31:F31)</f>
        <v>125000</v>
      </c>
    </row>
    <row r="32" spans="1:8" ht="21.75" customHeight="1" x14ac:dyDescent="0.35">
      <c r="A32" s="49" t="s">
        <v>62</v>
      </c>
      <c r="B32" s="50">
        <f>IFERROR(B29+B30+B31,0)</f>
        <v>93000</v>
      </c>
      <c r="C32" s="50">
        <f>IFERROR(C29+C30+C31,0)</f>
        <v>113000</v>
      </c>
      <c r="D32" s="50">
        <f>IFERROR(D29+D30+D31,0)</f>
        <v>143000</v>
      </c>
      <c r="E32" s="50">
        <f>IFERROR(E29+E30+E31,0)</f>
        <v>168000</v>
      </c>
      <c r="F32" s="50">
        <f>IFERROR(F29+F30+F31,0)</f>
        <v>193000</v>
      </c>
      <c r="G32" s="50">
        <f>SUM(B32:F32)</f>
        <v>710000</v>
      </c>
    </row>
    <row r="33" spans="1:7" ht="6" customHeight="1" x14ac:dyDescent="0.35">
      <c r="A33" s="36"/>
      <c r="B33" s="36"/>
      <c r="C33" s="36"/>
      <c r="D33" s="36"/>
      <c r="E33" s="36"/>
      <c r="F33" s="36"/>
      <c r="G33" s="36"/>
    </row>
    <row r="34" spans="1:7" ht="6" customHeight="1" x14ac:dyDescent="0.35">
      <c r="A34" s="36"/>
      <c r="B34" s="36"/>
      <c r="C34" s="36"/>
      <c r="D34" s="36"/>
      <c r="E34" s="36"/>
      <c r="F34" s="36"/>
      <c r="G34" s="36"/>
    </row>
    <row r="35" spans="1:7" ht="6" customHeight="1" x14ac:dyDescent="0.35">
      <c r="A35" s="36"/>
      <c r="B35" s="36"/>
      <c r="C35" s="36"/>
      <c r="D35" s="36"/>
      <c r="E35" s="36"/>
      <c r="F35" s="36"/>
      <c r="G35" s="36"/>
    </row>
    <row r="36" spans="1:7" x14ac:dyDescent="0.35">
      <c r="A36" s="36"/>
      <c r="B36" s="36"/>
      <c r="C36" s="36"/>
      <c r="D36" s="36"/>
      <c r="E36" s="36"/>
      <c r="F36" t="s">
        <v>21</v>
      </c>
      <c r="G36" s="36"/>
    </row>
  </sheetData>
  <sheetProtection algorithmName="SHA-512" hashValue="XsBjyWNGFmHG/v07UA8q3S65o5riDcWTfyPzpoKsYkzSbnXniqhmBiVHprLXBbiBkWba86jURofemSz14+M6gQ==" saltValue="vKEKSrnTC5ZyvrI0sw4iPw==" spinCount="100000" sheet="1" objects="1" scenarios="1"/>
  <mergeCells count="10">
    <mergeCell ref="A1:D1"/>
    <mergeCell ref="A13:G13"/>
    <mergeCell ref="A16:G16"/>
    <mergeCell ref="A18:B18"/>
    <mergeCell ref="A4:G4"/>
    <mergeCell ref="A7:G7"/>
    <mergeCell ref="A10:G10"/>
    <mergeCell ref="A12:C12"/>
    <mergeCell ref="B2:E2"/>
    <mergeCell ref="D18:E18"/>
  </mergeCells>
  <pageMargins left="0.70833333333333304" right="0.31527777777777799" top="0.94513888888888897" bottom="0.74791666666666701" header="0.51180555555555596" footer="0.31527777777777799"/>
  <pageSetup paperSize="9" orientation="portrait" horizontalDpi="300" verticalDpi="300" r:id="rId1"/>
  <headerFooter>
    <oddHeader>&amp;R&amp;N</oddHeader>
    <oddFooter>&amp;L&amp;9 &amp;F&amp;A&amp;R&amp;10 Copyright © 2026 Innovastart. All rights reserved.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1"/>
  <sheetViews>
    <sheetView showGridLines="0" topLeftCell="A3" zoomScale="90" zoomScaleNormal="90" workbookViewId="0">
      <selection activeCell="B5" sqref="B5:G5"/>
    </sheetView>
  </sheetViews>
  <sheetFormatPr defaultColWidth="32.1796875" defaultRowHeight="14.5" x14ac:dyDescent="0.35"/>
  <cols>
    <col min="1" max="1" width="27.7265625" style="2" customWidth="1"/>
    <col min="2" max="7" width="9.7265625" style="2" customWidth="1"/>
    <col min="8" max="16384" width="32.1796875" style="2"/>
  </cols>
  <sheetData>
    <row r="1" spans="1:7" ht="25.5" customHeight="1" thickTop="1" x14ac:dyDescent="0.35">
      <c r="A1" s="165" t="s">
        <v>63</v>
      </c>
      <c r="B1" s="198"/>
      <c r="C1" s="198"/>
      <c r="D1" s="198"/>
      <c r="E1" s="198"/>
      <c r="F1" s="52" t="s">
        <v>21</v>
      </c>
      <c r="G1" s="52"/>
    </row>
    <row r="2" spans="1:7" ht="3.75" customHeight="1" x14ac:dyDescent="0.35">
      <c r="A2" s="36"/>
      <c r="B2" s="36"/>
      <c r="C2" s="36"/>
      <c r="D2" s="36"/>
      <c r="E2" s="36"/>
      <c r="F2" s="36"/>
      <c r="G2" s="36"/>
    </row>
    <row r="3" spans="1:7" ht="72" customHeight="1" x14ac:dyDescent="0.35">
      <c r="A3" s="199" t="s">
        <v>64</v>
      </c>
      <c r="B3" s="199"/>
      <c r="C3" s="199"/>
      <c r="D3" s="199"/>
      <c r="E3" s="199"/>
      <c r="F3" s="199"/>
      <c r="G3" s="199"/>
    </row>
    <row r="4" spans="1:7" ht="6" customHeight="1" x14ac:dyDescent="0.35">
      <c r="A4" s="36"/>
      <c r="B4" s="36"/>
      <c r="C4" s="36"/>
      <c r="D4" s="36"/>
      <c r="E4" s="36"/>
      <c r="F4" s="36"/>
      <c r="G4" s="36"/>
    </row>
    <row r="5" spans="1:7" ht="24" customHeight="1" x14ac:dyDescent="0.35">
      <c r="A5" s="53" t="s">
        <v>65</v>
      </c>
      <c r="B5" s="200" t="s">
        <v>26</v>
      </c>
      <c r="C5" s="200"/>
      <c r="D5" s="200"/>
      <c r="E5" s="200"/>
      <c r="F5" s="200"/>
      <c r="G5" s="200"/>
    </row>
    <row r="6" spans="1:7" ht="3.75" customHeight="1" x14ac:dyDescent="0.35">
      <c r="A6" s="36"/>
      <c r="B6" s="36"/>
      <c r="C6" s="36"/>
      <c r="D6" s="36"/>
      <c r="E6" s="36"/>
      <c r="F6" s="36"/>
      <c r="G6" s="36"/>
    </row>
    <row r="7" spans="1:7" ht="19.5" customHeight="1" x14ac:dyDescent="0.35">
      <c r="A7" s="54" t="s">
        <v>45</v>
      </c>
      <c r="B7" s="36"/>
      <c r="C7" s="36"/>
      <c r="D7" s="36"/>
      <c r="E7" s="36"/>
      <c r="F7" s="36"/>
      <c r="G7" s="36"/>
    </row>
    <row r="8" spans="1:7" ht="39.75" customHeight="1" x14ac:dyDescent="0.35">
      <c r="A8" s="201" t="s">
        <v>66</v>
      </c>
      <c r="B8" s="201"/>
      <c r="C8" s="201"/>
      <c r="D8" s="201"/>
      <c r="E8" s="201"/>
      <c r="F8" s="201"/>
      <c r="G8" s="201"/>
    </row>
    <row r="9" spans="1:7" ht="3.75" customHeight="1" x14ac:dyDescent="0.35">
      <c r="A9" s="36"/>
      <c r="B9" s="36"/>
      <c r="C9" s="36"/>
      <c r="D9" s="36"/>
      <c r="E9" s="36"/>
      <c r="F9" s="36"/>
      <c r="G9" s="36"/>
    </row>
    <row r="10" spans="1:7" ht="19.5" customHeight="1" x14ac:dyDescent="0.35">
      <c r="A10" s="54" t="s">
        <v>47</v>
      </c>
      <c r="B10" s="36"/>
      <c r="C10" s="36"/>
      <c r="D10" s="36"/>
      <c r="E10" s="36"/>
      <c r="F10" s="36"/>
      <c r="G10" s="36"/>
    </row>
    <row r="11" spans="1:7" ht="39.75" customHeight="1" x14ac:dyDescent="0.35">
      <c r="A11" s="201" t="s">
        <v>67</v>
      </c>
      <c r="B11" s="201"/>
      <c r="C11" s="201"/>
      <c r="D11" s="201"/>
      <c r="E11" s="201"/>
      <c r="F11" s="201"/>
      <c r="G11" s="201"/>
    </row>
    <row r="12" spans="1:7" ht="3.75" customHeight="1" x14ac:dyDescent="0.35">
      <c r="A12" s="36"/>
      <c r="B12" s="36"/>
      <c r="C12" s="36"/>
      <c r="D12" s="36"/>
      <c r="E12" s="36"/>
      <c r="F12" s="36"/>
      <c r="G12" s="36"/>
    </row>
    <row r="13" spans="1:7" ht="19.5" customHeight="1" x14ac:dyDescent="0.35">
      <c r="A13" s="54" t="s">
        <v>68</v>
      </c>
      <c r="B13" s="36"/>
      <c r="C13" s="36"/>
      <c r="D13" s="36"/>
      <c r="E13" s="36"/>
      <c r="F13" s="36"/>
      <c r="G13" s="36"/>
    </row>
    <row r="14" spans="1:7" ht="39.75" customHeight="1" x14ac:dyDescent="0.35">
      <c r="A14" s="201" t="s">
        <v>69</v>
      </c>
      <c r="B14" s="201"/>
      <c r="C14" s="201"/>
      <c r="D14" s="201"/>
      <c r="E14" s="201"/>
      <c r="F14" s="201"/>
      <c r="G14" s="201"/>
    </row>
    <row r="15" spans="1:7" ht="3.75" customHeight="1" x14ac:dyDescent="0.35">
      <c r="A15" s="36"/>
      <c r="B15" s="36"/>
      <c r="C15" s="36"/>
      <c r="D15" s="36"/>
      <c r="E15" s="36"/>
      <c r="F15" s="36"/>
      <c r="G15" s="36"/>
    </row>
    <row r="16" spans="1:7" ht="19.5" customHeight="1" x14ac:dyDescent="0.35">
      <c r="A16" s="54" t="s">
        <v>51</v>
      </c>
      <c r="B16" s="36"/>
      <c r="C16" s="36"/>
      <c r="D16" s="36"/>
      <c r="E16" s="36"/>
      <c r="F16" s="36"/>
      <c r="G16" s="36"/>
    </row>
    <row r="17" spans="1:7" ht="39.75" customHeight="1" x14ac:dyDescent="0.35">
      <c r="A17" s="192" t="s">
        <v>70</v>
      </c>
      <c r="B17" s="192"/>
      <c r="C17" s="192"/>
      <c r="D17" s="192"/>
      <c r="E17" s="192"/>
      <c r="F17" s="192"/>
      <c r="G17" s="192"/>
    </row>
    <row r="18" spans="1:7" ht="3.75" customHeight="1" x14ac:dyDescent="0.35">
      <c r="A18" s="36"/>
      <c r="B18" s="36"/>
      <c r="C18" s="36"/>
      <c r="D18" s="36"/>
      <c r="E18" s="36"/>
      <c r="F18" s="36"/>
      <c r="G18" s="36"/>
    </row>
    <row r="19" spans="1:7" ht="25.5" customHeight="1" x14ac:dyDescent="0.35">
      <c r="A19" s="55" t="s">
        <v>71</v>
      </c>
      <c r="B19" s="36"/>
      <c r="C19" s="36"/>
      <c r="D19" s="36"/>
      <c r="E19" s="36"/>
      <c r="F19" s="36"/>
      <c r="G19" s="36"/>
    </row>
    <row r="20" spans="1:7" ht="18" customHeight="1" x14ac:dyDescent="0.35">
      <c r="A20" s="202" t="s">
        <v>72</v>
      </c>
      <c r="B20" s="202"/>
      <c r="C20" s="202"/>
      <c r="D20" s="36"/>
      <c r="E20" s="166" t="s">
        <v>27</v>
      </c>
      <c r="F20" s="203" t="str">
        <f>Intro!C16</f>
        <v>SEK</v>
      </c>
      <c r="G20" s="203"/>
    </row>
    <row r="21" spans="1:7" ht="21.75" customHeight="1" x14ac:dyDescent="0.35">
      <c r="A21" s="56" t="s">
        <v>73</v>
      </c>
      <c r="B21" s="40" t="s">
        <v>31</v>
      </c>
      <c r="C21" s="40" t="s">
        <v>32</v>
      </c>
      <c r="D21" s="40" t="s">
        <v>33</v>
      </c>
      <c r="E21" s="40" t="s">
        <v>34</v>
      </c>
      <c r="F21" s="40" t="s">
        <v>35</v>
      </c>
      <c r="G21" s="40" t="s">
        <v>36</v>
      </c>
    </row>
    <row r="22" spans="1:7" ht="19.5" customHeight="1" x14ac:dyDescent="0.35">
      <c r="A22" s="42" t="s">
        <v>37</v>
      </c>
      <c r="B22" s="43">
        <v>50000</v>
      </c>
      <c r="C22" s="43">
        <v>20000</v>
      </c>
      <c r="D22" s="43">
        <v>10000</v>
      </c>
      <c r="E22" s="43">
        <v>10000</v>
      </c>
      <c r="F22" s="43">
        <v>5000</v>
      </c>
      <c r="G22" s="44">
        <f>SUM(B22:F22)</f>
        <v>95000</v>
      </c>
    </row>
    <row r="23" spans="1:7" ht="19.5" customHeight="1" x14ac:dyDescent="0.35">
      <c r="A23" s="45" t="s">
        <v>38</v>
      </c>
      <c r="B23" s="43">
        <v>80000</v>
      </c>
      <c r="C23" s="43">
        <v>30000</v>
      </c>
      <c r="D23" s="43">
        <v>20000</v>
      </c>
      <c r="E23" s="43">
        <v>20000</v>
      </c>
      <c r="F23" s="43">
        <v>20000</v>
      </c>
      <c r="G23" s="46">
        <f>SUM(B23:F23)</f>
        <v>170000</v>
      </c>
    </row>
    <row r="24" spans="1:7" ht="21.75" customHeight="1" x14ac:dyDescent="0.35">
      <c r="A24" s="47" t="s">
        <v>36</v>
      </c>
      <c r="B24" s="48">
        <f>B22+B23</f>
        <v>130000</v>
      </c>
      <c r="C24" s="48">
        <f>C22+C23</f>
        <v>50000</v>
      </c>
      <c r="D24" s="48">
        <f>D22+D23</f>
        <v>30000</v>
      </c>
      <c r="E24" s="48">
        <f>E22+E23</f>
        <v>30000</v>
      </c>
      <c r="F24" s="48">
        <f>F22+F23</f>
        <v>25000</v>
      </c>
      <c r="G24" s="48">
        <f>SUM(B24:F24)</f>
        <v>265000</v>
      </c>
    </row>
    <row r="25" spans="1:7" ht="3.75" customHeight="1" x14ac:dyDescent="0.35">
      <c r="A25" s="36"/>
      <c r="B25" s="36"/>
      <c r="C25" s="36"/>
      <c r="D25" s="36"/>
      <c r="E25" s="36"/>
      <c r="F25" s="36"/>
      <c r="G25" s="36"/>
    </row>
    <row r="26" spans="1:7" ht="18" customHeight="1" x14ac:dyDescent="0.35">
      <c r="A26" s="202" t="s">
        <v>74</v>
      </c>
      <c r="B26" s="202"/>
      <c r="C26" s="202"/>
      <c r="D26" s="36"/>
      <c r="E26" s="36"/>
      <c r="F26" s="36"/>
      <c r="G26" s="36"/>
    </row>
    <row r="27" spans="1:7" ht="21.75" customHeight="1" x14ac:dyDescent="0.35">
      <c r="A27" s="56" t="s">
        <v>75</v>
      </c>
      <c r="B27" s="40" t="s">
        <v>31</v>
      </c>
      <c r="C27" s="40" t="s">
        <v>32</v>
      </c>
      <c r="D27" s="40" t="s">
        <v>33</v>
      </c>
      <c r="E27" s="40" t="s">
        <v>34</v>
      </c>
      <c r="F27" s="40" t="s">
        <v>35</v>
      </c>
      <c r="G27" s="40" t="s">
        <v>36</v>
      </c>
    </row>
    <row r="28" spans="1:7" ht="19.5" customHeight="1" x14ac:dyDescent="0.35">
      <c r="A28" s="57" t="s">
        <v>58</v>
      </c>
      <c r="B28" s="58">
        <v>40000</v>
      </c>
      <c r="C28" s="58">
        <v>55000</v>
      </c>
      <c r="D28" s="58">
        <v>70000</v>
      </c>
      <c r="E28" s="58">
        <v>85000</v>
      </c>
      <c r="F28" s="58">
        <v>100000</v>
      </c>
      <c r="G28" s="59">
        <f>B28+C28+D28+E28+F28</f>
        <v>350000</v>
      </c>
    </row>
    <row r="29" spans="1:7" ht="17.25" customHeight="1" x14ac:dyDescent="0.35">
      <c r="A29" s="36"/>
      <c r="B29" s="36"/>
      <c r="C29" s="36"/>
      <c r="D29" s="36"/>
      <c r="E29" s="36"/>
      <c r="F29" s="36"/>
      <c r="G29" s="36"/>
    </row>
    <row r="30" spans="1:7" ht="13" customHeight="1" x14ac:dyDescent="0.35">
      <c r="A30" s="202" t="s">
        <v>76</v>
      </c>
      <c r="B30" s="202"/>
      <c r="C30" s="202"/>
      <c r="D30" s="36"/>
      <c r="E30" s="36"/>
      <c r="F30" s="36"/>
      <c r="G30" s="36"/>
    </row>
    <row r="31" spans="1:7" ht="21.75" customHeight="1" x14ac:dyDescent="0.35">
      <c r="A31" s="56" t="s">
        <v>41</v>
      </c>
      <c r="B31" s="40" t="s">
        <v>31</v>
      </c>
      <c r="C31" s="40" t="s">
        <v>32</v>
      </c>
      <c r="D31" s="40" t="s">
        <v>33</v>
      </c>
      <c r="E31" s="40" t="s">
        <v>34</v>
      </c>
      <c r="F31" s="40" t="s">
        <v>35</v>
      </c>
      <c r="G31" s="40" t="s">
        <v>36</v>
      </c>
    </row>
    <row r="32" spans="1:7" ht="19.5" customHeight="1" x14ac:dyDescent="0.35">
      <c r="A32" s="57" t="s">
        <v>77</v>
      </c>
      <c r="B32" s="60">
        <v>25000</v>
      </c>
      <c r="C32" s="58">
        <v>120000</v>
      </c>
      <c r="D32" s="58">
        <v>280000</v>
      </c>
      <c r="E32" s="58">
        <v>480000</v>
      </c>
      <c r="F32" s="58">
        <v>720000</v>
      </c>
      <c r="G32" s="59">
        <f>B32+C32+D32+E32+F32</f>
        <v>1625000</v>
      </c>
    </row>
    <row r="33" spans="1:7" ht="3.75" customHeight="1" x14ac:dyDescent="0.35">
      <c r="A33" s="36"/>
      <c r="B33" s="36"/>
      <c r="C33" s="36"/>
      <c r="D33" s="36"/>
      <c r="E33" s="36"/>
      <c r="F33" s="36"/>
      <c r="G33" s="36"/>
    </row>
    <row r="34" spans="1:7" ht="18" customHeight="1" x14ac:dyDescent="0.35">
      <c r="A34" s="202" t="s">
        <v>78</v>
      </c>
      <c r="B34" s="202"/>
      <c r="C34" s="202"/>
      <c r="D34" s="36"/>
      <c r="E34" s="36"/>
      <c r="F34" s="36"/>
      <c r="G34" s="36"/>
    </row>
    <row r="35" spans="1:7" ht="21.75" customHeight="1" x14ac:dyDescent="0.35">
      <c r="A35" s="56" t="s">
        <v>79</v>
      </c>
      <c r="B35" s="40" t="s">
        <v>31</v>
      </c>
      <c r="C35" s="40" t="s">
        <v>32</v>
      </c>
      <c r="D35" s="40" t="s">
        <v>33</v>
      </c>
      <c r="E35" s="40" t="s">
        <v>34</v>
      </c>
      <c r="F35" s="40" t="s">
        <v>35</v>
      </c>
      <c r="G35" s="40" t="s">
        <v>36</v>
      </c>
    </row>
    <row r="36" spans="1:7" ht="19.5" customHeight="1" x14ac:dyDescent="0.35">
      <c r="A36" s="61" t="s">
        <v>80</v>
      </c>
      <c r="B36" s="62">
        <f>B32-B28</f>
        <v>-15000</v>
      </c>
      <c r="C36" s="62">
        <f>C32-C28</f>
        <v>65000</v>
      </c>
      <c r="D36" s="62">
        <f>D32-D28</f>
        <v>210000</v>
      </c>
      <c r="E36" s="62">
        <f>E32-E28</f>
        <v>395000</v>
      </c>
      <c r="F36" s="62">
        <f>F32-F28</f>
        <v>620000</v>
      </c>
      <c r="G36" s="62">
        <f>B36+C36+D36+E36+F36</f>
        <v>1275000</v>
      </c>
    </row>
    <row r="37" spans="1:7" ht="3.75" customHeight="1" x14ac:dyDescent="0.35">
      <c r="A37" s="36"/>
      <c r="B37" s="36"/>
      <c r="C37" s="36"/>
      <c r="D37" s="36"/>
      <c r="E37" s="36"/>
      <c r="F37" s="36"/>
      <c r="G37" s="36"/>
    </row>
    <row r="38" spans="1:7" ht="18" customHeight="1" x14ac:dyDescent="0.35">
      <c r="A38" s="167" t="s">
        <v>81</v>
      </c>
      <c r="B38" s="63"/>
      <c r="C38" s="63"/>
      <c r="D38" s="36"/>
      <c r="E38" s="36"/>
      <c r="F38" s="36"/>
      <c r="G38" s="36"/>
    </row>
    <row r="39" spans="1:7" ht="21.75" customHeight="1" x14ac:dyDescent="0.35">
      <c r="A39" s="56" t="s">
        <v>82</v>
      </c>
      <c r="B39" s="40" t="s">
        <v>31</v>
      </c>
      <c r="C39" s="40" t="s">
        <v>32</v>
      </c>
      <c r="D39" s="40" t="s">
        <v>33</v>
      </c>
      <c r="E39" s="40" t="s">
        <v>34</v>
      </c>
      <c r="F39" s="40" t="s">
        <v>35</v>
      </c>
      <c r="G39" s="40" t="s">
        <v>36</v>
      </c>
    </row>
    <row r="40" spans="1:7" ht="19.5" customHeight="1" x14ac:dyDescent="0.35">
      <c r="A40" s="64" t="s">
        <v>83</v>
      </c>
      <c r="B40" s="65">
        <f t="shared" ref="B40:G40" si="0">IFERROR(B36/B23,0)</f>
        <v>-0.1875</v>
      </c>
      <c r="C40" s="65">
        <f t="shared" si="0"/>
        <v>2.1666666666666665</v>
      </c>
      <c r="D40" s="65">
        <f t="shared" si="0"/>
        <v>10.5</v>
      </c>
      <c r="E40" s="65">
        <f t="shared" si="0"/>
        <v>19.75</v>
      </c>
      <c r="F40" s="65">
        <f t="shared" si="0"/>
        <v>31</v>
      </c>
      <c r="G40" s="65">
        <f t="shared" si="0"/>
        <v>7.5</v>
      </c>
    </row>
    <row r="41" spans="1:7" ht="3.75" customHeight="1" x14ac:dyDescent="0.35">
      <c r="A41" s="36"/>
      <c r="B41" s="36"/>
      <c r="C41" s="36"/>
      <c r="D41" s="36"/>
      <c r="E41" s="36"/>
      <c r="F41" s="36"/>
      <c r="G41" s="36"/>
    </row>
  </sheetData>
  <sheetProtection algorithmName="SHA-512" hashValue="E6vhb8wfhyKJvVRDYiFQo0GnXw7XJXLKy1Uk6SZePpyiSCJgkBIx2LW3YA7u0c6U2/K1fHwBnQPIPZKkiXZBrQ==" saltValue="Oe3LbMFH5hOkkoVSqgZgWg==" spinCount="100000" sheet="1" objects="1" scenarios="1"/>
  <mergeCells count="12">
    <mergeCell ref="A34:C34"/>
    <mergeCell ref="A14:G14"/>
    <mergeCell ref="A17:G17"/>
    <mergeCell ref="A26:C26"/>
    <mergeCell ref="A30:C30"/>
    <mergeCell ref="F20:G20"/>
    <mergeCell ref="A20:C20"/>
    <mergeCell ref="B1:E1"/>
    <mergeCell ref="A3:G3"/>
    <mergeCell ref="B5:G5"/>
    <mergeCell ref="A8:G8"/>
    <mergeCell ref="A11:G11"/>
  </mergeCells>
  <pageMargins left="0.70833333333333304" right="0.70833333333333304" top="0.55138888888888904" bottom="0.35416666666666702" header="0.31527777777777799" footer="0.511811023622047"/>
  <pageSetup paperSize="9" orientation="portrait" horizontalDpi="300" verticalDpi="300" r:id="rId1"/>
  <headerFooter>
    <oddHeader>&amp;L&amp;A&amp;R&amp;P(&amp;N)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9"/>
  <sheetViews>
    <sheetView showGridLines="0" zoomScale="90" zoomScaleNormal="90" workbookViewId="0">
      <selection activeCell="B2" sqref="B2:G2"/>
    </sheetView>
  </sheetViews>
  <sheetFormatPr defaultColWidth="32.1796875" defaultRowHeight="14.5" x14ac:dyDescent="0.35"/>
  <cols>
    <col min="1" max="1" width="27.7265625" style="2" customWidth="1"/>
    <col min="2" max="7" width="9.7265625" style="2" customWidth="1"/>
    <col min="8" max="16384" width="32.1796875" style="2"/>
  </cols>
  <sheetData>
    <row r="1" spans="1:7" ht="36" customHeight="1" x14ac:dyDescent="0.35">
      <c r="A1" s="51" t="s">
        <v>84</v>
      </c>
      <c r="B1" s="198"/>
      <c r="C1" s="198"/>
      <c r="D1" s="198"/>
      <c r="E1" s="198"/>
      <c r="F1" s="198"/>
      <c r="G1" s="52"/>
    </row>
    <row r="2" spans="1:7" ht="24" customHeight="1" x14ac:dyDescent="0.35">
      <c r="A2" s="66" t="s">
        <v>85</v>
      </c>
      <c r="B2" s="204" t="s">
        <v>26</v>
      </c>
      <c r="C2" s="204"/>
      <c r="D2" s="204"/>
      <c r="E2" s="204"/>
      <c r="F2" s="204"/>
      <c r="G2" s="204"/>
    </row>
    <row r="3" spans="1:7" ht="19.5" customHeight="1" x14ac:dyDescent="0.35">
      <c r="A3" s="54" t="s">
        <v>45</v>
      </c>
      <c r="B3" s="36"/>
      <c r="C3" s="36"/>
      <c r="D3" s="36"/>
      <c r="E3" s="36"/>
      <c r="F3" s="36"/>
      <c r="G3" s="36"/>
    </row>
    <row r="4" spans="1:7" ht="39.75" customHeight="1" x14ac:dyDescent="0.35">
      <c r="A4" s="192" t="s">
        <v>86</v>
      </c>
      <c r="B4" s="192"/>
      <c r="C4" s="192"/>
      <c r="D4" s="192"/>
      <c r="E4" s="192"/>
      <c r="F4" s="192"/>
      <c r="G4" s="192"/>
    </row>
    <row r="5" spans="1:7" ht="3.75" customHeight="1" x14ac:dyDescent="0.35">
      <c r="A5" s="36"/>
      <c r="B5" s="36"/>
      <c r="C5" s="36"/>
      <c r="D5" s="36"/>
      <c r="E5" s="36"/>
      <c r="F5" s="36"/>
      <c r="G5" s="36"/>
    </row>
    <row r="6" spans="1:7" ht="19.5" customHeight="1" x14ac:dyDescent="0.35">
      <c r="A6" s="54" t="s">
        <v>47</v>
      </c>
      <c r="B6" s="36"/>
      <c r="C6" s="36"/>
      <c r="D6" s="36"/>
      <c r="E6" s="36"/>
      <c r="F6" s="36"/>
      <c r="G6" s="36"/>
    </row>
    <row r="7" spans="1:7" ht="39.75" customHeight="1" x14ac:dyDescent="0.35">
      <c r="A7" s="192" t="s">
        <v>87</v>
      </c>
      <c r="B7" s="192"/>
      <c r="C7" s="192"/>
      <c r="D7" s="192"/>
      <c r="E7" s="192"/>
      <c r="F7" s="192"/>
      <c r="G7" s="192"/>
    </row>
    <row r="8" spans="1:7" ht="3.75" customHeight="1" x14ac:dyDescent="0.35">
      <c r="A8" s="36"/>
      <c r="B8" s="36"/>
      <c r="C8" s="36"/>
      <c r="D8" s="36"/>
      <c r="E8" s="36"/>
      <c r="F8" s="36"/>
      <c r="G8" s="36"/>
    </row>
    <row r="9" spans="1:7" ht="19.5" customHeight="1" x14ac:dyDescent="0.35">
      <c r="A9" s="54" t="s">
        <v>68</v>
      </c>
      <c r="B9" s="36"/>
      <c r="C9" s="36"/>
      <c r="D9" s="36"/>
      <c r="E9" s="36"/>
      <c r="F9" s="36"/>
      <c r="G9" s="36"/>
    </row>
    <row r="10" spans="1:7" ht="39.75" customHeight="1" x14ac:dyDescent="0.35">
      <c r="A10" s="192" t="s">
        <v>88</v>
      </c>
      <c r="B10" s="192"/>
      <c r="C10" s="192"/>
      <c r="D10" s="192"/>
      <c r="E10" s="192"/>
      <c r="F10" s="192"/>
      <c r="G10" s="192"/>
    </row>
    <row r="11" spans="1:7" ht="3.75" customHeight="1" x14ac:dyDescent="0.35">
      <c r="A11" s="36"/>
      <c r="B11" s="36"/>
      <c r="C11" s="36"/>
      <c r="D11" s="36"/>
      <c r="E11" s="36"/>
      <c r="F11" s="36"/>
      <c r="G11" s="36"/>
    </row>
    <row r="12" spans="1:7" ht="19.5" customHeight="1" x14ac:dyDescent="0.35">
      <c r="A12" s="54" t="s">
        <v>51</v>
      </c>
      <c r="B12" s="36"/>
      <c r="C12" s="36"/>
      <c r="D12" s="36"/>
      <c r="E12" s="36"/>
      <c r="F12" s="36"/>
      <c r="G12" s="36"/>
    </row>
    <row r="13" spans="1:7" ht="39.75" customHeight="1" x14ac:dyDescent="0.35">
      <c r="A13" s="192" t="s">
        <v>89</v>
      </c>
      <c r="B13" s="192"/>
      <c r="C13" s="192"/>
      <c r="D13" s="192"/>
      <c r="E13" s="192"/>
      <c r="F13" s="192"/>
      <c r="G13" s="192"/>
    </row>
    <row r="14" spans="1:7" ht="3.75" customHeight="1" x14ac:dyDescent="0.35">
      <c r="A14" s="36"/>
      <c r="B14" s="36"/>
      <c r="C14" s="36"/>
      <c r="D14" s="36"/>
      <c r="E14" s="36"/>
      <c r="F14" s="36"/>
      <c r="G14" s="36"/>
    </row>
    <row r="15" spans="1:7" ht="25.5" customHeight="1" x14ac:dyDescent="0.35">
      <c r="A15" s="55" t="s">
        <v>90</v>
      </c>
      <c r="B15" s="36"/>
      <c r="C15" s="36"/>
      <c r="D15" s="36"/>
      <c r="E15" s="36"/>
      <c r="F15" s="36"/>
      <c r="G15" s="36"/>
    </row>
    <row r="16" spans="1:7" ht="18" customHeight="1" x14ac:dyDescent="0.35">
      <c r="A16" s="207" t="s">
        <v>72</v>
      </c>
      <c r="B16" s="207"/>
      <c r="C16" s="207"/>
      <c r="D16" s="36"/>
      <c r="E16" s="166" t="s">
        <v>27</v>
      </c>
      <c r="F16" s="208" t="str">
        <f>Intro!C16</f>
        <v>SEK</v>
      </c>
      <c r="G16" s="208"/>
    </row>
    <row r="17" spans="1:7" ht="3" customHeight="1" x14ac:dyDescent="0.35">
      <c r="A17" s="36" t="s">
        <v>21</v>
      </c>
      <c r="B17" s="36"/>
      <c r="C17" s="36"/>
      <c r="D17" s="36"/>
      <c r="E17" s="36"/>
      <c r="F17" s="36"/>
      <c r="G17" s="36"/>
    </row>
    <row r="18" spans="1:7" ht="21.75" customHeight="1" x14ac:dyDescent="0.35">
      <c r="A18" s="56" t="s">
        <v>73</v>
      </c>
      <c r="B18" s="40" t="s">
        <v>31</v>
      </c>
      <c r="C18" s="40" t="s">
        <v>32</v>
      </c>
      <c r="D18" s="40" t="s">
        <v>33</v>
      </c>
      <c r="E18" s="40" t="s">
        <v>34</v>
      </c>
      <c r="F18" s="40" t="s">
        <v>35</v>
      </c>
      <c r="G18" s="40" t="s">
        <v>36</v>
      </c>
    </row>
    <row r="19" spans="1:7" ht="19.5" customHeight="1" x14ac:dyDescent="0.35">
      <c r="A19" s="42" t="s">
        <v>37</v>
      </c>
      <c r="B19" s="43">
        <v>10000</v>
      </c>
      <c r="C19" s="43">
        <v>5000</v>
      </c>
      <c r="D19" s="43">
        <v>3000</v>
      </c>
      <c r="E19" s="43">
        <v>2000</v>
      </c>
      <c r="F19" s="43">
        <v>2000</v>
      </c>
      <c r="G19" s="44">
        <f>SUM(B19:F19)</f>
        <v>22000</v>
      </c>
    </row>
    <row r="20" spans="1:7" ht="19.5" customHeight="1" x14ac:dyDescent="0.35">
      <c r="A20" s="45" t="s">
        <v>38</v>
      </c>
      <c r="B20" s="43">
        <v>20000</v>
      </c>
      <c r="C20" s="43">
        <v>10000</v>
      </c>
      <c r="D20" s="43">
        <v>8000</v>
      </c>
      <c r="E20" s="43">
        <v>8000</v>
      </c>
      <c r="F20" s="43">
        <v>8000</v>
      </c>
      <c r="G20" s="46">
        <f>SUM(B20:F20)</f>
        <v>54000</v>
      </c>
    </row>
    <row r="21" spans="1:7" ht="21.75" customHeight="1" x14ac:dyDescent="0.35">
      <c r="A21" s="47" t="s">
        <v>36</v>
      </c>
      <c r="B21" s="48">
        <f>B19+B20</f>
        <v>30000</v>
      </c>
      <c r="C21" s="48">
        <f>C19+C20</f>
        <v>15000</v>
      </c>
      <c r="D21" s="48">
        <f>D19+D20</f>
        <v>11000</v>
      </c>
      <c r="E21" s="48">
        <f>E19+E20</f>
        <v>10000</v>
      </c>
      <c r="F21" s="48">
        <f>F19+F20</f>
        <v>10000</v>
      </c>
      <c r="G21" s="48">
        <f>SUM(G19:G20)</f>
        <v>76000</v>
      </c>
    </row>
    <row r="22" spans="1:7" ht="5.25" customHeight="1" x14ac:dyDescent="0.35">
      <c r="A22" s="36"/>
      <c r="B22" s="36"/>
      <c r="C22" s="36"/>
      <c r="D22" s="36"/>
      <c r="E22" s="36"/>
      <c r="F22" s="36"/>
      <c r="G22" s="36"/>
    </row>
    <row r="23" spans="1:7" ht="17.25" customHeight="1" x14ac:dyDescent="0.35">
      <c r="A23" s="205" t="s">
        <v>74</v>
      </c>
      <c r="B23" s="205"/>
      <c r="C23" s="205"/>
      <c r="D23" s="36"/>
      <c r="E23" s="36"/>
      <c r="F23" s="36"/>
      <c r="G23" s="36"/>
    </row>
    <row r="24" spans="1:7" ht="6" customHeight="1" x14ac:dyDescent="0.35">
      <c r="A24" s="67" t="s">
        <v>21</v>
      </c>
      <c r="B24" s="36"/>
      <c r="C24" s="36"/>
      <c r="D24" s="36"/>
      <c r="E24" s="36"/>
      <c r="F24" s="36"/>
      <c r="G24" s="36"/>
    </row>
    <row r="25" spans="1:7" ht="21.75" customHeight="1" x14ac:dyDescent="0.35">
      <c r="A25" s="56" t="s">
        <v>75</v>
      </c>
      <c r="B25" s="40" t="s">
        <v>31</v>
      </c>
      <c r="C25" s="40" t="s">
        <v>32</v>
      </c>
      <c r="D25" s="40" t="s">
        <v>33</v>
      </c>
      <c r="E25" s="40" t="s">
        <v>34</v>
      </c>
      <c r="F25" s="40" t="s">
        <v>35</v>
      </c>
      <c r="G25" s="40" t="s">
        <v>36</v>
      </c>
    </row>
    <row r="26" spans="1:7" ht="19.5" customHeight="1" x14ac:dyDescent="0.35">
      <c r="A26" s="57" t="s">
        <v>58</v>
      </c>
      <c r="B26" s="58">
        <v>30000</v>
      </c>
      <c r="C26" s="58">
        <v>40000</v>
      </c>
      <c r="D26" s="58">
        <v>55000</v>
      </c>
      <c r="E26" s="58">
        <v>65000</v>
      </c>
      <c r="F26" s="58">
        <v>75000</v>
      </c>
      <c r="G26" s="59">
        <f>SUM(B26:F26)</f>
        <v>265000</v>
      </c>
    </row>
    <row r="27" spans="1:7" ht="3.75" customHeight="1" x14ac:dyDescent="0.35">
      <c r="A27" s="36"/>
      <c r="B27" s="36"/>
      <c r="C27" s="36"/>
      <c r="D27" s="36"/>
      <c r="E27" s="36"/>
      <c r="F27" s="36"/>
      <c r="G27" s="36"/>
    </row>
    <row r="28" spans="1:7" ht="18" customHeight="1" x14ac:dyDescent="0.35">
      <c r="A28" s="206" t="s">
        <v>76</v>
      </c>
      <c r="B28" s="206"/>
      <c r="C28" s="206"/>
      <c r="D28" s="36"/>
      <c r="E28" s="36"/>
      <c r="F28" s="36"/>
      <c r="G28" s="36"/>
    </row>
    <row r="29" spans="1:7" ht="21.75" customHeight="1" x14ac:dyDescent="0.35">
      <c r="A29" s="56" t="s">
        <v>41</v>
      </c>
      <c r="B29" s="40" t="s">
        <v>31</v>
      </c>
      <c r="C29" s="40" t="s">
        <v>32</v>
      </c>
      <c r="D29" s="40" t="s">
        <v>33</v>
      </c>
      <c r="E29" s="40" t="s">
        <v>34</v>
      </c>
      <c r="F29" s="40" t="s">
        <v>35</v>
      </c>
      <c r="G29" s="40" t="s">
        <v>36</v>
      </c>
    </row>
    <row r="30" spans="1:7" ht="19.5" customHeight="1" x14ac:dyDescent="0.35">
      <c r="A30" s="57" t="s">
        <v>77</v>
      </c>
      <c r="B30" s="58">
        <v>45000</v>
      </c>
      <c r="C30" s="58">
        <v>90000</v>
      </c>
      <c r="D30" s="58">
        <v>150000</v>
      </c>
      <c r="E30" s="58">
        <v>200000</v>
      </c>
      <c r="F30" s="58">
        <v>240000</v>
      </c>
      <c r="G30" s="59">
        <f>SUM(B30:F30)</f>
        <v>725000</v>
      </c>
    </row>
    <row r="31" spans="1:7" ht="3.75" customHeight="1" x14ac:dyDescent="0.35">
      <c r="A31" s="36"/>
      <c r="B31" s="36"/>
      <c r="C31" s="36"/>
      <c r="D31" s="36"/>
      <c r="E31" s="36"/>
      <c r="F31" s="36"/>
      <c r="G31" s="36"/>
    </row>
    <row r="32" spans="1:7" ht="18" customHeight="1" x14ac:dyDescent="0.35">
      <c r="A32" s="207" t="s">
        <v>78</v>
      </c>
      <c r="B32" s="207"/>
      <c r="C32" s="36"/>
      <c r="D32" s="36"/>
      <c r="E32" s="36"/>
      <c r="F32" s="36"/>
      <c r="G32" s="36"/>
    </row>
    <row r="33" spans="1:7" ht="3.75" customHeight="1" x14ac:dyDescent="0.35">
      <c r="A33" s="36" t="s">
        <v>21</v>
      </c>
      <c r="B33" s="36"/>
      <c r="C33" s="36"/>
      <c r="D33" s="36"/>
      <c r="E33" s="36"/>
      <c r="F33" s="36"/>
      <c r="G33" s="36"/>
    </row>
    <row r="34" spans="1:7" ht="21.75" customHeight="1" x14ac:dyDescent="0.35">
      <c r="A34" s="56" t="s">
        <v>79</v>
      </c>
      <c r="B34" s="40" t="s">
        <v>31</v>
      </c>
      <c r="C34" s="40" t="s">
        <v>32</v>
      </c>
      <c r="D34" s="40" t="s">
        <v>33</v>
      </c>
      <c r="E34" s="40" t="s">
        <v>34</v>
      </c>
      <c r="F34" s="40" t="s">
        <v>35</v>
      </c>
      <c r="G34" s="40" t="s">
        <v>36</v>
      </c>
    </row>
    <row r="35" spans="1:7" ht="19.5" customHeight="1" x14ac:dyDescent="0.35">
      <c r="A35" s="61" t="s">
        <v>80</v>
      </c>
      <c r="B35" s="62">
        <f>B30-B26</f>
        <v>15000</v>
      </c>
      <c r="C35" s="62">
        <f>C30-C26</f>
        <v>50000</v>
      </c>
      <c r="D35" s="62">
        <f>D30-D26</f>
        <v>95000</v>
      </c>
      <c r="E35" s="62">
        <f>E30-E26</f>
        <v>135000</v>
      </c>
      <c r="F35" s="62">
        <f>F30-F26</f>
        <v>165000</v>
      </c>
      <c r="G35" s="62">
        <f>SUM(B35:F35)</f>
        <v>460000</v>
      </c>
    </row>
    <row r="36" spans="1:7" ht="3.75" customHeight="1" x14ac:dyDescent="0.35">
      <c r="A36" s="36"/>
      <c r="B36" s="36"/>
      <c r="C36" s="36"/>
      <c r="D36" s="36"/>
      <c r="E36" s="36"/>
      <c r="F36" s="36"/>
      <c r="G36" s="36"/>
    </row>
    <row r="37" spans="1:7" ht="21.75" customHeight="1" x14ac:dyDescent="0.35">
      <c r="A37" s="68" t="s">
        <v>43</v>
      </c>
      <c r="B37" s="69" t="s">
        <v>91</v>
      </c>
      <c r="C37" s="69" t="s">
        <v>32</v>
      </c>
      <c r="D37" s="69" t="s">
        <v>33</v>
      </c>
      <c r="E37" s="69" t="s">
        <v>34</v>
      </c>
      <c r="F37" s="69" t="s">
        <v>35</v>
      </c>
      <c r="G37" s="69" t="s">
        <v>36</v>
      </c>
    </row>
    <row r="38" spans="1:7" ht="21.75" customHeight="1" x14ac:dyDescent="0.35">
      <c r="A38" s="64" t="s">
        <v>83</v>
      </c>
      <c r="B38" s="70">
        <f>IFERROR(B35/B20,0)</f>
        <v>0.75</v>
      </c>
      <c r="C38" s="70">
        <f>IFERROR(C35/C20,0)</f>
        <v>5</v>
      </c>
      <c r="D38" s="70">
        <f>IFERROR(D35/D20,0)</f>
        <v>11.875</v>
      </c>
      <c r="E38" s="70">
        <f>IFERROR(E35/E20,0)</f>
        <v>16.875</v>
      </c>
      <c r="F38" s="70">
        <f>IFERROR(F35/F20,0)</f>
        <v>20.625</v>
      </c>
      <c r="G38" s="70">
        <f>AVERAGE(B38:F38)</f>
        <v>11.025</v>
      </c>
    </row>
    <row r="39" spans="1:7" ht="3.75" customHeight="1" x14ac:dyDescent="0.35"/>
  </sheetData>
  <sheetProtection algorithmName="SHA-512" hashValue="guBQYm+KmSoBH8f0yuGxME9orvFmMMyXIKs9ew0enGBb/s0Wo6IR9g+hK99D0DJdvi/Gomg27lYiVHgDk2KWQg==" saltValue="ce/iQNtdCfmwgN67CAA9TA==" spinCount="100000" sheet="1" objects="1" scenarios="1"/>
  <mergeCells count="11">
    <mergeCell ref="A13:G13"/>
    <mergeCell ref="A23:C23"/>
    <mergeCell ref="A28:C28"/>
    <mergeCell ref="A32:B32"/>
    <mergeCell ref="F16:G16"/>
    <mergeCell ref="A16:C16"/>
    <mergeCell ref="B1:F1"/>
    <mergeCell ref="B2:G2"/>
    <mergeCell ref="A4:G4"/>
    <mergeCell ref="A7:G7"/>
    <mergeCell ref="A10:G10"/>
  </mergeCells>
  <pageMargins left="0.70833333333333304" right="0.70833333333333304" top="0.55138888888888904" bottom="0.35416666666666702" header="0.31527777777777799" footer="0.511811023622047"/>
  <pageSetup paperSize="9" orientation="portrait" horizontalDpi="300" verticalDpi="300"/>
  <headerFooter>
    <oddHeader>&amp;L&amp;A&amp;R&amp;N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0"/>
  <sheetViews>
    <sheetView showGridLines="0" zoomScale="90" zoomScaleNormal="90" workbookViewId="0">
      <selection activeCell="B2" sqref="B2:G2"/>
    </sheetView>
  </sheetViews>
  <sheetFormatPr defaultColWidth="32.1796875" defaultRowHeight="14.5" x14ac:dyDescent="0.35"/>
  <cols>
    <col min="1" max="1" width="27.7265625" style="2" customWidth="1"/>
    <col min="2" max="7" width="9.7265625" style="2" customWidth="1"/>
    <col min="8" max="16384" width="32.1796875" style="2"/>
  </cols>
  <sheetData>
    <row r="1" spans="1:7" ht="36" customHeight="1" x14ac:dyDescent="0.35">
      <c r="A1" s="51" t="s">
        <v>84</v>
      </c>
      <c r="B1" s="198"/>
      <c r="C1" s="198"/>
      <c r="D1" s="198"/>
      <c r="E1" s="198"/>
      <c r="F1" s="198"/>
      <c r="G1" s="52"/>
    </row>
    <row r="2" spans="1:7" ht="24" customHeight="1" x14ac:dyDescent="0.35">
      <c r="A2" s="66" t="s">
        <v>92</v>
      </c>
      <c r="B2" s="209" t="str">
        <f>Intro!C14</f>
        <v>NordicTech Solutions AB – Demo</v>
      </c>
      <c r="C2" s="209"/>
      <c r="D2" s="209"/>
      <c r="E2" s="209"/>
      <c r="F2" s="209"/>
      <c r="G2" s="209"/>
    </row>
    <row r="3" spans="1:7" ht="19.5" customHeight="1" x14ac:dyDescent="0.35">
      <c r="A3" s="54" t="s">
        <v>45</v>
      </c>
      <c r="B3" s="36"/>
      <c r="C3" s="36"/>
      <c r="D3" s="36"/>
      <c r="E3" s="36"/>
      <c r="F3" s="36"/>
      <c r="G3" s="36"/>
    </row>
    <row r="4" spans="1:7" ht="39.75" customHeight="1" x14ac:dyDescent="0.35">
      <c r="A4" s="192" t="s">
        <v>93</v>
      </c>
      <c r="B4" s="192"/>
      <c r="C4" s="192"/>
      <c r="D4" s="192"/>
      <c r="E4" s="192"/>
      <c r="F4" s="192"/>
      <c r="G4" s="192"/>
    </row>
    <row r="5" spans="1:7" ht="3.75" customHeight="1" x14ac:dyDescent="0.35">
      <c r="A5" s="36"/>
      <c r="B5" s="36"/>
      <c r="C5" s="36"/>
      <c r="D5" s="36"/>
      <c r="E5" s="36"/>
      <c r="F5" s="36"/>
      <c r="G5" s="36"/>
    </row>
    <row r="6" spans="1:7" ht="19.5" customHeight="1" x14ac:dyDescent="0.35">
      <c r="A6" s="54" t="s">
        <v>47</v>
      </c>
      <c r="B6" s="36"/>
      <c r="C6" s="36"/>
      <c r="D6" s="36"/>
      <c r="E6" s="36"/>
      <c r="F6" s="36"/>
      <c r="G6" s="36"/>
    </row>
    <row r="7" spans="1:7" ht="39.75" customHeight="1" x14ac:dyDescent="0.35">
      <c r="A7" s="192" t="s">
        <v>94</v>
      </c>
      <c r="B7" s="192"/>
      <c r="C7" s="192"/>
      <c r="D7" s="192"/>
      <c r="E7" s="192"/>
      <c r="F7" s="192"/>
      <c r="G7" s="192"/>
    </row>
    <row r="8" spans="1:7" ht="3.75" customHeight="1" x14ac:dyDescent="0.35">
      <c r="A8" s="36"/>
      <c r="B8" s="36"/>
      <c r="C8" s="36"/>
      <c r="D8" s="36"/>
      <c r="E8" s="36"/>
      <c r="F8" s="36"/>
      <c r="G8" s="36"/>
    </row>
    <row r="9" spans="1:7" ht="19.5" customHeight="1" x14ac:dyDescent="0.35">
      <c r="A9" s="54" t="s">
        <v>68</v>
      </c>
      <c r="B9" s="36"/>
      <c r="C9" s="36"/>
      <c r="D9" s="36"/>
      <c r="E9" s="36"/>
      <c r="F9" s="36"/>
      <c r="G9" s="36"/>
    </row>
    <row r="10" spans="1:7" ht="39.75" customHeight="1" x14ac:dyDescent="0.35">
      <c r="A10" s="192" t="s">
        <v>95</v>
      </c>
      <c r="B10" s="192"/>
      <c r="C10" s="192"/>
      <c r="D10" s="192"/>
      <c r="E10" s="192"/>
      <c r="F10" s="192"/>
      <c r="G10" s="192"/>
    </row>
    <row r="11" spans="1:7" ht="3.75" customHeight="1" x14ac:dyDescent="0.35">
      <c r="A11" s="36"/>
      <c r="B11" s="36"/>
      <c r="C11" s="36"/>
      <c r="D11" s="36"/>
      <c r="E11" s="36"/>
      <c r="F11" s="36"/>
      <c r="G11" s="36"/>
    </row>
    <row r="12" spans="1:7" ht="19.5" customHeight="1" x14ac:dyDescent="0.35">
      <c r="A12" s="54" t="s">
        <v>51</v>
      </c>
      <c r="B12" s="36"/>
      <c r="C12" s="36"/>
      <c r="D12" s="36"/>
      <c r="E12" s="36"/>
      <c r="F12" s="36"/>
      <c r="G12" s="36"/>
    </row>
    <row r="13" spans="1:7" ht="39.75" customHeight="1" x14ac:dyDescent="0.35">
      <c r="A13" s="192" t="s">
        <v>96</v>
      </c>
      <c r="B13" s="192"/>
      <c r="C13" s="192"/>
      <c r="D13" s="192"/>
      <c r="E13" s="192"/>
      <c r="F13" s="192"/>
      <c r="G13" s="192"/>
    </row>
    <row r="14" spans="1:7" ht="3.75" customHeight="1" x14ac:dyDescent="0.35">
      <c r="A14" s="36"/>
      <c r="B14" s="36"/>
      <c r="C14" s="36"/>
      <c r="D14" s="36"/>
      <c r="E14" s="36"/>
      <c r="F14" s="36"/>
      <c r="G14" s="36"/>
    </row>
    <row r="15" spans="1:7" ht="25.5" customHeight="1" x14ac:dyDescent="0.35">
      <c r="A15" s="55" t="s">
        <v>97</v>
      </c>
      <c r="B15" s="36"/>
      <c r="C15" s="36"/>
      <c r="D15" s="36"/>
      <c r="E15" s="36"/>
      <c r="F15" s="36"/>
      <c r="G15" s="36"/>
    </row>
    <row r="16" spans="1:7" ht="18" customHeight="1" x14ac:dyDescent="0.35">
      <c r="A16" s="207" t="s">
        <v>72</v>
      </c>
      <c r="B16" s="207"/>
      <c r="C16" s="207"/>
      <c r="D16" s="36"/>
      <c r="E16" s="166" t="s">
        <v>27</v>
      </c>
      <c r="F16" s="208" t="str">
        <f>Intro!C16</f>
        <v>SEK</v>
      </c>
      <c r="G16" s="208"/>
    </row>
    <row r="17" spans="1:7" ht="3.75" customHeight="1" x14ac:dyDescent="0.35">
      <c r="A17" s="36" t="s">
        <v>21</v>
      </c>
      <c r="B17" s="36"/>
      <c r="C17" s="36"/>
      <c r="D17" s="36"/>
      <c r="E17" s="36"/>
      <c r="F17" s="36"/>
      <c r="G17" s="36"/>
    </row>
    <row r="18" spans="1:7" ht="21.75" customHeight="1" x14ac:dyDescent="0.35">
      <c r="A18" s="56" t="s">
        <v>73</v>
      </c>
      <c r="B18" s="40" t="s">
        <v>31</v>
      </c>
      <c r="C18" s="40" t="s">
        <v>32</v>
      </c>
      <c r="D18" s="40" t="s">
        <v>33</v>
      </c>
      <c r="E18" s="40" t="s">
        <v>34</v>
      </c>
      <c r="F18" s="40" t="s">
        <v>35</v>
      </c>
      <c r="G18" s="40" t="s">
        <v>36</v>
      </c>
    </row>
    <row r="19" spans="1:7" ht="19.5" customHeight="1" x14ac:dyDescent="0.35">
      <c r="A19" s="42" t="s">
        <v>37</v>
      </c>
      <c r="B19" s="43">
        <v>8000</v>
      </c>
      <c r="C19" s="43">
        <v>5000</v>
      </c>
      <c r="D19" s="43">
        <v>2000</v>
      </c>
      <c r="E19" s="43">
        <v>2000</v>
      </c>
      <c r="F19" s="43">
        <v>2000</v>
      </c>
      <c r="G19" s="44">
        <f>SUM(B19:F19)</f>
        <v>19000</v>
      </c>
    </row>
    <row r="20" spans="1:7" ht="19.5" customHeight="1" x14ac:dyDescent="0.35">
      <c r="A20" s="45" t="s">
        <v>38</v>
      </c>
      <c r="B20" s="43">
        <v>15000</v>
      </c>
      <c r="C20" s="43">
        <v>8000</v>
      </c>
      <c r="D20" s="43">
        <v>5000</v>
      </c>
      <c r="E20" s="43">
        <v>5000</v>
      </c>
      <c r="F20" s="43">
        <v>5000</v>
      </c>
      <c r="G20" s="46">
        <f>SUM(B20:F20)</f>
        <v>38000</v>
      </c>
    </row>
    <row r="21" spans="1:7" ht="21.75" customHeight="1" x14ac:dyDescent="0.35">
      <c r="A21" s="47" t="s">
        <v>36</v>
      </c>
      <c r="B21" s="48">
        <f>B19+B20</f>
        <v>23000</v>
      </c>
      <c r="C21" s="48">
        <f>C19+C20</f>
        <v>13000</v>
      </c>
      <c r="D21" s="48">
        <f>D19+D20</f>
        <v>7000</v>
      </c>
      <c r="E21" s="48">
        <f>E19+E20</f>
        <v>7000</v>
      </c>
      <c r="F21" s="48">
        <f>F19+F20</f>
        <v>7000</v>
      </c>
      <c r="G21" s="48">
        <f>SUM(G19:G20)</f>
        <v>57000</v>
      </c>
    </row>
    <row r="22" spans="1:7" x14ac:dyDescent="0.35">
      <c r="A22" s="36"/>
      <c r="B22" s="36"/>
      <c r="C22" s="36"/>
      <c r="D22" s="36"/>
      <c r="E22" s="36"/>
      <c r="F22" s="36"/>
      <c r="G22" s="36"/>
    </row>
    <row r="23" spans="1:7" ht="14.25" customHeight="1" x14ac:dyDescent="0.35">
      <c r="A23" s="205" t="s">
        <v>74</v>
      </c>
      <c r="B23" s="205"/>
      <c r="C23" s="205"/>
      <c r="D23" s="36"/>
      <c r="E23" s="36"/>
      <c r="F23" s="36"/>
      <c r="G23" s="36"/>
    </row>
    <row r="24" spans="1:7" ht="4.5" customHeight="1" x14ac:dyDescent="0.35">
      <c r="A24" s="67" t="s">
        <v>21</v>
      </c>
      <c r="B24" s="36"/>
      <c r="C24" s="36"/>
      <c r="D24" s="36"/>
      <c r="E24" s="36"/>
      <c r="F24" s="36"/>
      <c r="G24" s="36"/>
    </row>
    <row r="25" spans="1:7" ht="21.75" customHeight="1" x14ac:dyDescent="0.35">
      <c r="A25" s="56" t="s">
        <v>75</v>
      </c>
      <c r="B25" s="40" t="s">
        <v>31</v>
      </c>
      <c r="C25" s="40" t="s">
        <v>32</v>
      </c>
      <c r="D25" s="40" t="s">
        <v>33</v>
      </c>
      <c r="E25" s="40" t="s">
        <v>34</v>
      </c>
      <c r="F25" s="40" t="s">
        <v>35</v>
      </c>
      <c r="G25" s="40" t="s">
        <v>36</v>
      </c>
    </row>
    <row r="26" spans="1:7" ht="19.5" customHeight="1" x14ac:dyDescent="0.35">
      <c r="A26" s="57" t="s">
        <v>58</v>
      </c>
      <c r="B26" s="58">
        <v>5000</v>
      </c>
      <c r="C26" s="58">
        <v>12000</v>
      </c>
      <c r="D26" s="58">
        <v>18000</v>
      </c>
      <c r="E26" s="58">
        <v>22000</v>
      </c>
      <c r="F26" s="58">
        <v>25000</v>
      </c>
      <c r="G26" s="59">
        <f>SUM(B26:F26)</f>
        <v>82000</v>
      </c>
    </row>
    <row r="27" spans="1:7" ht="13.5" customHeight="1" x14ac:dyDescent="0.35">
      <c r="A27" s="36"/>
      <c r="B27" s="36"/>
      <c r="C27" s="36"/>
      <c r="D27" s="36"/>
      <c r="E27" s="36"/>
      <c r="F27" s="36"/>
      <c r="G27" s="36"/>
    </row>
    <row r="28" spans="1:7" ht="18" customHeight="1" x14ac:dyDescent="0.35">
      <c r="A28" s="207" t="s">
        <v>76</v>
      </c>
      <c r="B28" s="207"/>
      <c r="C28" s="207"/>
      <c r="D28" s="36"/>
      <c r="E28" s="36"/>
      <c r="F28" s="36"/>
      <c r="G28" s="36"/>
    </row>
    <row r="29" spans="1:7" ht="3.75" customHeight="1" x14ac:dyDescent="0.35">
      <c r="A29" s="36" t="s">
        <v>21</v>
      </c>
      <c r="B29" s="36"/>
      <c r="C29" s="36"/>
      <c r="D29" s="36"/>
      <c r="E29" s="36"/>
      <c r="F29" s="36"/>
      <c r="G29" s="36"/>
    </row>
    <row r="30" spans="1:7" ht="21.75" customHeight="1" x14ac:dyDescent="0.35">
      <c r="A30" s="56" t="s">
        <v>41</v>
      </c>
      <c r="B30" s="40" t="s">
        <v>31</v>
      </c>
      <c r="C30" s="40" t="s">
        <v>32</v>
      </c>
      <c r="D30" s="40" t="s">
        <v>33</v>
      </c>
      <c r="E30" s="40" t="s">
        <v>34</v>
      </c>
      <c r="F30" s="40" t="s">
        <v>35</v>
      </c>
      <c r="G30" s="40" t="s">
        <v>36</v>
      </c>
    </row>
    <row r="31" spans="1:7" ht="19.5" customHeight="1" x14ac:dyDescent="0.35">
      <c r="A31" s="57" t="s">
        <v>77</v>
      </c>
      <c r="B31" s="58">
        <v>8000</v>
      </c>
      <c r="C31" s="58">
        <v>30000</v>
      </c>
      <c r="D31" s="58">
        <v>70000</v>
      </c>
      <c r="E31" s="58">
        <v>110000</v>
      </c>
      <c r="F31" s="58">
        <v>150000</v>
      </c>
      <c r="G31" s="59">
        <f>SUM(B31:F31)</f>
        <v>368000</v>
      </c>
    </row>
    <row r="32" spans="1:7" ht="11.25" customHeight="1" x14ac:dyDescent="0.35">
      <c r="A32" s="36"/>
      <c r="B32" s="36"/>
      <c r="C32" s="36"/>
      <c r="D32" s="36"/>
      <c r="E32" s="36"/>
      <c r="F32" s="36"/>
      <c r="G32" s="36"/>
    </row>
    <row r="33" spans="1:7" ht="18" customHeight="1" x14ac:dyDescent="0.35">
      <c r="A33" s="207" t="s">
        <v>78</v>
      </c>
      <c r="B33" s="207"/>
      <c r="C33" s="207"/>
      <c r="D33" s="36"/>
      <c r="E33" s="36"/>
      <c r="F33" s="36"/>
      <c r="G33" s="36"/>
    </row>
    <row r="34" spans="1:7" ht="3.75" customHeight="1" x14ac:dyDescent="0.35">
      <c r="A34" s="36" t="s">
        <v>21</v>
      </c>
      <c r="B34" s="36"/>
      <c r="C34" s="36"/>
      <c r="D34" s="36"/>
      <c r="E34" s="36"/>
      <c r="F34" s="36"/>
      <c r="G34" s="36"/>
    </row>
    <row r="35" spans="1:7" ht="21.75" customHeight="1" x14ac:dyDescent="0.35">
      <c r="A35" s="56" t="s">
        <v>79</v>
      </c>
      <c r="B35" s="40" t="s">
        <v>31</v>
      </c>
      <c r="C35" s="40" t="s">
        <v>32</v>
      </c>
      <c r="D35" s="40" t="s">
        <v>33</v>
      </c>
      <c r="E35" s="40" t="s">
        <v>34</v>
      </c>
      <c r="F35" s="40" t="s">
        <v>35</v>
      </c>
      <c r="G35" s="40" t="s">
        <v>36</v>
      </c>
    </row>
    <row r="36" spans="1:7" ht="19.5" customHeight="1" x14ac:dyDescent="0.35">
      <c r="A36" s="61" t="s">
        <v>80</v>
      </c>
      <c r="B36" s="62">
        <f>B31-B26</f>
        <v>3000</v>
      </c>
      <c r="C36" s="62">
        <f>C31-C26</f>
        <v>18000</v>
      </c>
      <c r="D36" s="62">
        <f>D31-D26</f>
        <v>52000</v>
      </c>
      <c r="E36" s="62">
        <f>E31-E26</f>
        <v>88000</v>
      </c>
      <c r="F36" s="62">
        <f>F31-F26</f>
        <v>125000</v>
      </c>
      <c r="G36" s="62">
        <f>SUM(B36:F36)</f>
        <v>286000</v>
      </c>
    </row>
    <row r="37" spans="1:7" ht="3.75" customHeight="1" x14ac:dyDescent="0.35">
      <c r="A37" s="36"/>
      <c r="B37" s="36"/>
      <c r="C37" s="36"/>
      <c r="D37" s="36"/>
      <c r="E37" s="36"/>
      <c r="F37" s="36"/>
      <c r="G37" s="36"/>
    </row>
    <row r="38" spans="1:7" ht="21.75" customHeight="1" x14ac:dyDescent="0.35">
      <c r="A38" s="68" t="s">
        <v>43</v>
      </c>
      <c r="B38" s="69" t="s">
        <v>91</v>
      </c>
      <c r="C38" s="69" t="s">
        <v>32</v>
      </c>
      <c r="D38" s="69" t="s">
        <v>33</v>
      </c>
      <c r="E38" s="69" t="s">
        <v>34</v>
      </c>
      <c r="F38" s="69" t="s">
        <v>35</v>
      </c>
      <c r="G38" s="69" t="s">
        <v>36</v>
      </c>
    </row>
    <row r="39" spans="1:7" ht="21.75" customHeight="1" x14ac:dyDescent="0.35">
      <c r="A39" s="64" t="s">
        <v>83</v>
      </c>
      <c r="B39" s="70">
        <f>IFERROR(B36/B20,0)</f>
        <v>0.2</v>
      </c>
      <c r="C39" s="70">
        <f>IFERROR(C36/C20,0)</f>
        <v>2.25</v>
      </c>
      <c r="D39" s="70">
        <f>IFERROR(D36/D20,0)</f>
        <v>10.4</v>
      </c>
      <c r="E39" s="70">
        <f>IFERROR(E36/E20,0)</f>
        <v>17.600000000000001</v>
      </c>
      <c r="F39" s="70">
        <f>IFERROR(F36/F20,0)</f>
        <v>25</v>
      </c>
      <c r="G39" s="70">
        <f>AVERAGE(B39:F39)</f>
        <v>11.09</v>
      </c>
    </row>
    <row r="40" spans="1:7" ht="3.75" customHeight="1" x14ac:dyDescent="0.35"/>
  </sheetData>
  <sheetProtection algorithmName="SHA-512" hashValue="+FKKuEF7peA1IUKeDkr0Fuan4+Z8nn3Te8Uv+ZaO+uI2rAjMg73Bx+4FL21Ewwa/W6WqBbpiV3y9NH1i4cmtIQ==" saltValue="4gCf2OdwRBzRmqyMVNZ8Yw==" spinCount="100000" sheet="1" objects="1" scenarios="1"/>
  <mergeCells count="11">
    <mergeCell ref="A13:G13"/>
    <mergeCell ref="A16:C16"/>
    <mergeCell ref="A23:C23"/>
    <mergeCell ref="A28:C28"/>
    <mergeCell ref="A33:C33"/>
    <mergeCell ref="F16:G16"/>
    <mergeCell ref="B1:F1"/>
    <mergeCell ref="B2:G2"/>
    <mergeCell ref="A4:G4"/>
    <mergeCell ref="A7:G7"/>
    <mergeCell ref="A10:G10"/>
  </mergeCells>
  <pageMargins left="0.70833333333333304" right="0.51180555555555596" top="0.55138888888888904" bottom="0.35416666666666702" header="0.31527777777777799" footer="0.511811023622047"/>
  <pageSetup paperSize="9" orientation="portrait" horizontalDpi="300" verticalDpi="300"/>
  <headerFooter>
    <oddHeader>&amp;L&amp;A&amp;R&amp;N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0"/>
  <sheetViews>
    <sheetView showGridLines="0" zoomScale="90" zoomScaleNormal="90" workbookViewId="0">
      <selection activeCell="B2" sqref="B2:G2"/>
    </sheetView>
  </sheetViews>
  <sheetFormatPr defaultColWidth="32.1796875" defaultRowHeight="14.5" x14ac:dyDescent="0.35"/>
  <cols>
    <col min="1" max="1" width="27.7265625" style="2" customWidth="1"/>
    <col min="2" max="7" width="9.7265625" style="2" customWidth="1"/>
    <col min="8" max="16384" width="32.1796875" style="2"/>
  </cols>
  <sheetData>
    <row r="1" spans="1:7" ht="36" customHeight="1" x14ac:dyDescent="0.35">
      <c r="A1" s="51" t="s">
        <v>84</v>
      </c>
      <c r="B1" s="198"/>
      <c r="C1" s="198"/>
      <c r="D1" s="198"/>
      <c r="E1" s="198"/>
      <c r="F1" s="198"/>
      <c r="G1" s="52"/>
    </row>
    <row r="2" spans="1:7" ht="24" customHeight="1" x14ac:dyDescent="0.35">
      <c r="A2" s="66" t="s">
        <v>98</v>
      </c>
      <c r="B2" s="204" t="s">
        <v>26</v>
      </c>
      <c r="C2" s="204"/>
      <c r="D2" s="204"/>
      <c r="E2" s="204"/>
      <c r="F2" s="204"/>
      <c r="G2" s="204"/>
    </row>
    <row r="3" spans="1:7" ht="19.5" customHeight="1" x14ac:dyDescent="0.35">
      <c r="A3" s="54" t="s">
        <v>45</v>
      </c>
      <c r="B3" s="36"/>
      <c r="C3" s="36"/>
      <c r="D3" s="36"/>
      <c r="E3" s="36"/>
      <c r="F3" s="36"/>
      <c r="G3" s="36"/>
    </row>
    <row r="4" spans="1:7" ht="39.75" customHeight="1" x14ac:dyDescent="0.35">
      <c r="A4" s="192" t="s">
        <v>99</v>
      </c>
      <c r="B4" s="192"/>
      <c r="C4" s="192"/>
      <c r="D4" s="192"/>
      <c r="E4" s="192"/>
      <c r="F4" s="192"/>
      <c r="G4" s="192"/>
    </row>
    <row r="5" spans="1:7" ht="3.75" customHeight="1" x14ac:dyDescent="0.35">
      <c r="A5" s="36"/>
      <c r="B5" s="36"/>
      <c r="C5" s="36"/>
      <c r="D5" s="36"/>
      <c r="E5" s="36"/>
      <c r="F5" s="36"/>
      <c r="G5" s="36"/>
    </row>
    <row r="6" spans="1:7" ht="19.5" customHeight="1" x14ac:dyDescent="0.35">
      <c r="A6" s="54" t="s">
        <v>47</v>
      </c>
      <c r="B6" s="36"/>
      <c r="C6" s="36"/>
      <c r="D6" s="36"/>
      <c r="E6" s="36"/>
      <c r="F6" s="36"/>
      <c r="G6" s="36"/>
    </row>
    <row r="7" spans="1:7" ht="39.75" customHeight="1" x14ac:dyDescent="0.35">
      <c r="A7" s="192" t="s">
        <v>100</v>
      </c>
      <c r="B7" s="192"/>
      <c r="C7" s="192"/>
      <c r="D7" s="192"/>
      <c r="E7" s="192"/>
      <c r="F7" s="192"/>
      <c r="G7" s="192"/>
    </row>
    <row r="8" spans="1:7" ht="3.75" customHeight="1" x14ac:dyDescent="0.35">
      <c r="A8" s="36"/>
      <c r="B8" s="36"/>
      <c r="C8" s="36"/>
      <c r="D8" s="36"/>
      <c r="E8" s="36"/>
      <c r="F8" s="36"/>
      <c r="G8" s="36"/>
    </row>
    <row r="9" spans="1:7" ht="19.5" customHeight="1" x14ac:dyDescent="0.35">
      <c r="A9" s="54" t="s">
        <v>68</v>
      </c>
      <c r="B9" s="36"/>
      <c r="C9" s="36"/>
      <c r="D9" s="36"/>
      <c r="E9" s="36"/>
      <c r="F9" s="36"/>
      <c r="G9" s="36"/>
    </row>
    <row r="10" spans="1:7" ht="39.75" customHeight="1" x14ac:dyDescent="0.35">
      <c r="A10" s="192" t="s">
        <v>101</v>
      </c>
      <c r="B10" s="192"/>
      <c r="C10" s="192"/>
      <c r="D10" s="192"/>
      <c r="E10" s="192"/>
      <c r="F10" s="192"/>
      <c r="G10" s="192"/>
    </row>
    <row r="11" spans="1:7" ht="3.75" customHeight="1" x14ac:dyDescent="0.35">
      <c r="A11" s="36"/>
      <c r="B11" s="36"/>
      <c r="C11" s="36"/>
      <c r="D11" s="36"/>
      <c r="E11" s="36"/>
      <c r="F11" s="36"/>
      <c r="G11" s="36"/>
    </row>
    <row r="12" spans="1:7" ht="19.5" customHeight="1" x14ac:dyDescent="0.35">
      <c r="A12" s="54" t="s">
        <v>51</v>
      </c>
      <c r="B12" s="36"/>
      <c r="C12" s="36"/>
      <c r="D12" s="36"/>
      <c r="E12" s="36"/>
      <c r="F12" s="36"/>
      <c r="G12" s="36"/>
    </row>
    <row r="13" spans="1:7" ht="39.75" customHeight="1" x14ac:dyDescent="0.35">
      <c r="A13" s="192" t="s">
        <v>102</v>
      </c>
      <c r="B13" s="192"/>
      <c r="C13" s="192"/>
      <c r="D13" s="192"/>
      <c r="E13" s="192"/>
      <c r="F13" s="192"/>
      <c r="G13" s="192"/>
    </row>
    <row r="14" spans="1:7" ht="3.75" customHeight="1" x14ac:dyDescent="0.35">
      <c r="A14" s="36"/>
      <c r="B14" s="36"/>
      <c r="C14" s="36"/>
      <c r="D14" s="36"/>
      <c r="E14" s="36"/>
      <c r="F14" s="36"/>
      <c r="G14" s="36"/>
    </row>
    <row r="15" spans="1:7" ht="25.5" customHeight="1" x14ac:dyDescent="0.35">
      <c r="A15" s="71" t="s">
        <v>103</v>
      </c>
      <c r="B15" s="36"/>
      <c r="C15" s="36"/>
      <c r="D15" s="36"/>
      <c r="E15" s="36"/>
      <c r="F15" s="36"/>
      <c r="G15" s="36"/>
    </row>
    <row r="16" spans="1:7" ht="18" customHeight="1" x14ac:dyDescent="0.35">
      <c r="A16" s="207" t="s">
        <v>72</v>
      </c>
      <c r="B16" s="207"/>
      <c r="C16" s="207"/>
      <c r="D16" s="36"/>
      <c r="E16" s="166" t="s">
        <v>27</v>
      </c>
      <c r="F16" s="208" t="str">
        <f>Intro!C16</f>
        <v>SEK</v>
      </c>
      <c r="G16" s="208"/>
    </row>
    <row r="17" spans="1:8" ht="3.75" customHeight="1" x14ac:dyDescent="0.35">
      <c r="A17" s="36" t="s">
        <v>21</v>
      </c>
      <c r="B17" s="36"/>
      <c r="C17" s="36"/>
      <c r="D17" s="36"/>
      <c r="E17" s="36"/>
      <c r="F17" s="36"/>
      <c r="G17" s="36"/>
    </row>
    <row r="18" spans="1:8" ht="21.75" customHeight="1" x14ac:dyDescent="0.35">
      <c r="A18" s="56" t="s">
        <v>73</v>
      </c>
      <c r="B18" s="40" t="s">
        <v>31</v>
      </c>
      <c r="C18" s="40" t="s">
        <v>32</v>
      </c>
      <c r="D18" s="40" t="s">
        <v>33</v>
      </c>
      <c r="E18" s="40" t="s">
        <v>34</v>
      </c>
      <c r="F18" s="40" t="s">
        <v>35</v>
      </c>
      <c r="G18" s="40" t="s">
        <v>36</v>
      </c>
    </row>
    <row r="19" spans="1:8" ht="19.5" customHeight="1" x14ac:dyDescent="0.35">
      <c r="A19" s="42" t="s">
        <v>37</v>
      </c>
      <c r="B19" s="72">
        <v>0</v>
      </c>
      <c r="C19" s="72">
        <v>0</v>
      </c>
      <c r="D19" s="72">
        <v>0</v>
      </c>
      <c r="E19" s="72">
        <v>0</v>
      </c>
      <c r="F19" s="72">
        <v>0</v>
      </c>
      <c r="G19" s="44">
        <f>SUM(B19:F19)</f>
        <v>0</v>
      </c>
      <c r="H19" s="73"/>
    </row>
    <row r="20" spans="1:8" ht="19.5" customHeight="1" x14ac:dyDescent="0.35">
      <c r="A20" s="45" t="s">
        <v>38</v>
      </c>
      <c r="B20" s="72">
        <v>0</v>
      </c>
      <c r="C20" s="72">
        <v>0</v>
      </c>
      <c r="D20" s="72">
        <v>0</v>
      </c>
      <c r="E20" s="72">
        <v>0</v>
      </c>
      <c r="F20" s="72">
        <v>0</v>
      </c>
      <c r="G20" s="46">
        <f>SUM(B20:F20)</f>
        <v>0</v>
      </c>
      <c r="H20" s="73"/>
    </row>
    <row r="21" spans="1:8" ht="21.75" customHeight="1" x14ac:dyDescent="0.35">
      <c r="A21" s="47" t="s">
        <v>36</v>
      </c>
      <c r="B21" s="48">
        <f>B19+B20</f>
        <v>0</v>
      </c>
      <c r="C21" s="48">
        <f>C19+C20</f>
        <v>0</v>
      </c>
      <c r="D21" s="48">
        <f>D19+D20</f>
        <v>0</v>
      </c>
      <c r="E21" s="48">
        <f>E19+E20</f>
        <v>0</v>
      </c>
      <c r="F21" s="48">
        <f>F19+F20</f>
        <v>0</v>
      </c>
      <c r="G21" s="48">
        <f>SUM(G19:G20)</f>
        <v>0</v>
      </c>
      <c r="H21" s="73"/>
    </row>
    <row r="22" spans="1:8" x14ac:dyDescent="0.35">
      <c r="A22" s="36"/>
      <c r="B22" s="36"/>
      <c r="C22" s="36"/>
      <c r="D22" s="36"/>
      <c r="E22" s="36"/>
      <c r="F22" s="36"/>
      <c r="G22" s="36"/>
      <c r="H22" s="73"/>
    </row>
    <row r="23" spans="1:8" ht="15.75" customHeight="1" x14ac:dyDescent="0.35">
      <c r="A23" s="207" t="s">
        <v>74</v>
      </c>
      <c r="B23" s="207"/>
      <c r="C23" s="207"/>
      <c r="D23" s="36"/>
      <c r="E23" s="36"/>
      <c r="F23" s="36"/>
      <c r="G23" s="36"/>
      <c r="H23" s="73"/>
    </row>
    <row r="24" spans="1:8" ht="3.75" hidden="1" customHeight="1" x14ac:dyDescent="0.35">
      <c r="A24" s="67" t="s">
        <v>21</v>
      </c>
      <c r="B24" s="36"/>
      <c r="C24" s="36"/>
      <c r="D24" s="36"/>
      <c r="E24" s="36"/>
      <c r="F24" s="36"/>
      <c r="G24" s="36"/>
      <c r="H24" s="73"/>
    </row>
    <row r="25" spans="1:8" ht="21.75" customHeight="1" x14ac:dyDescent="0.35">
      <c r="A25" s="56" t="s">
        <v>75</v>
      </c>
      <c r="B25" s="40" t="s">
        <v>31</v>
      </c>
      <c r="C25" s="40" t="s">
        <v>32</v>
      </c>
      <c r="D25" s="40" t="s">
        <v>33</v>
      </c>
      <c r="E25" s="40" t="s">
        <v>34</v>
      </c>
      <c r="F25" s="40" t="s">
        <v>35</v>
      </c>
      <c r="G25" s="40" t="s">
        <v>36</v>
      </c>
      <c r="H25" s="73"/>
    </row>
    <row r="26" spans="1:8" ht="19.5" customHeight="1" x14ac:dyDescent="0.35">
      <c r="A26" s="57" t="s">
        <v>58</v>
      </c>
      <c r="B26" s="74">
        <v>0</v>
      </c>
      <c r="C26" s="74">
        <v>0</v>
      </c>
      <c r="D26" s="74">
        <v>0</v>
      </c>
      <c r="E26" s="74">
        <v>0</v>
      </c>
      <c r="F26" s="74">
        <v>0</v>
      </c>
      <c r="G26" s="59">
        <f>SUM(B26:F26)</f>
        <v>0</v>
      </c>
      <c r="H26" s="73"/>
    </row>
    <row r="27" spans="1:8" ht="3.75" customHeight="1" x14ac:dyDescent="0.35">
      <c r="A27" s="36"/>
      <c r="B27" s="36"/>
      <c r="C27" s="36"/>
      <c r="D27" s="36"/>
      <c r="E27" s="36"/>
      <c r="F27" s="36"/>
      <c r="G27" s="36"/>
      <c r="H27" s="73"/>
    </row>
    <row r="28" spans="1:8" ht="22.5" customHeight="1" x14ac:dyDescent="0.35">
      <c r="A28" s="210" t="s">
        <v>76</v>
      </c>
      <c r="B28" s="210"/>
      <c r="C28" s="210"/>
      <c r="D28" s="36"/>
      <c r="E28" s="36"/>
      <c r="F28" s="36"/>
      <c r="G28" s="36"/>
      <c r="H28" s="73"/>
    </row>
    <row r="29" spans="1:8" ht="2.25" customHeight="1" x14ac:dyDescent="0.35">
      <c r="A29" s="36" t="s">
        <v>21</v>
      </c>
      <c r="B29" s="36"/>
      <c r="C29" s="36"/>
      <c r="D29" s="36"/>
      <c r="E29" s="36"/>
      <c r="F29" s="36"/>
      <c r="G29" s="36"/>
      <c r="H29" s="73"/>
    </row>
    <row r="30" spans="1:8" ht="21.75" customHeight="1" x14ac:dyDescent="0.35">
      <c r="A30" s="56" t="s">
        <v>41</v>
      </c>
      <c r="B30" s="40" t="s">
        <v>31</v>
      </c>
      <c r="C30" s="40" t="s">
        <v>32</v>
      </c>
      <c r="D30" s="40" t="s">
        <v>33</v>
      </c>
      <c r="E30" s="40" t="s">
        <v>34</v>
      </c>
      <c r="F30" s="40" t="s">
        <v>35</v>
      </c>
      <c r="G30" s="40" t="s">
        <v>36</v>
      </c>
      <c r="H30" s="73"/>
    </row>
    <row r="31" spans="1:8" ht="19.5" customHeight="1" x14ac:dyDescent="0.35">
      <c r="A31" s="57" t="s">
        <v>77</v>
      </c>
      <c r="B31" s="74">
        <v>0</v>
      </c>
      <c r="C31" s="74">
        <v>0</v>
      </c>
      <c r="D31" s="74">
        <v>0</v>
      </c>
      <c r="E31" s="74">
        <v>0</v>
      </c>
      <c r="F31" s="74">
        <v>0</v>
      </c>
      <c r="G31" s="59">
        <f>SUM(B31:F31)</f>
        <v>0</v>
      </c>
      <c r="H31" s="73"/>
    </row>
    <row r="32" spans="1:8" ht="3.75" customHeight="1" x14ac:dyDescent="0.35">
      <c r="A32" s="36"/>
      <c r="B32" s="36"/>
      <c r="C32" s="36"/>
      <c r="D32" s="36"/>
      <c r="E32" s="36"/>
      <c r="F32" s="36"/>
      <c r="G32" s="36"/>
      <c r="H32" s="73"/>
    </row>
    <row r="33" spans="1:8" ht="18" customHeight="1" x14ac:dyDescent="0.35">
      <c r="A33" s="207" t="s">
        <v>78</v>
      </c>
      <c r="B33" s="207"/>
      <c r="C33" s="207"/>
      <c r="D33" s="36"/>
      <c r="E33" s="36"/>
      <c r="F33" s="36"/>
      <c r="G33" s="36"/>
      <c r="H33" s="73"/>
    </row>
    <row r="34" spans="1:8" ht="3.75" customHeight="1" x14ac:dyDescent="0.35">
      <c r="A34" s="36" t="s">
        <v>21</v>
      </c>
      <c r="B34" s="36"/>
      <c r="C34" s="36"/>
      <c r="D34" s="36"/>
      <c r="E34" s="36"/>
      <c r="F34" s="36"/>
      <c r="G34" s="36"/>
      <c r="H34" s="73"/>
    </row>
    <row r="35" spans="1:8" ht="21.75" customHeight="1" x14ac:dyDescent="0.35">
      <c r="A35" s="56" t="s">
        <v>79</v>
      </c>
      <c r="B35" s="40" t="s">
        <v>31</v>
      </c>
      <c r="C35" s="40" t="s">
        <v>32</v>
      </c>
      <c r="D35" s="40" t="s">
        <v>33</v>
      </c>
      <c r="E35" s="40" t="s">
        <v>34</v>
      </c>
      <c r="F35" s="40" t="s">
        <v>35</v>
      </c>
      <c r="G35" s="40" t="s">
        <v>36</v>
      </c>
      <c r="H35" s="73"/>
    </row>
    <row r="36" spans="1:8" ht="19.5" customHeight="1" x14ac:dyDescent="0.35">
      <c r="A36" s="61" t="s">
        <v>80</v>
      </c>
      <c r="B36" s="62">
        <f>B31-B26</f>
        <v>0</v>
      </c>
      <c r="C36" s="62">
        <f>C31-C26</f>
        <v>0</v>
      </c>
      <c r="D36" s="62">
        <f>D31-D26</f>
        <v>0</v>
      </c>
      <c r="E36" s="62">
        <f>E31-E26</f>
        <v>0</v>
      </c>
      <c r="F36" s="62">
        <f>F31-F26</f>
        <v>0</v>
      </c>
      <c r="G36" s="62">
        <f>SUM(B36:F36)</f>
        <v>0</v>
      </c>
      <c r="H36" s="73"/>
    </row>
    <row r="37" spans="1:8" ht="3.75" customHeight="1" x14ac:dyDescent="0.35">
      <c r="A37" s="36"/>
      <c r="B37" s="36"/>
      <c r="C37" s="36"/>
      <c r="D37" s="36"/>
      <c r="E37" s="36"/>
      <c r="F37" s="36"/>
      <c r="G37" s="36"/>
    </row>
    <row r="38" spans="1:8" ht="21.75" customHeight="1" x14ac:dyDescent="0.35">
      <c r="A38" s="68" t="s">
        <v>43</v>
      </c>
      <c r="B38" s="69" t="s">
        <v>91</v>
      </c>
      <c r="C38" s="69" t="s">
        <v>32</v>
      </c>
      <c r="D38" s="69" t="s">
        <v>33</v>
      </c>
      <c r="E38" s="69" t="s">
        <v>34</v>
      </c>
      <c r="F38" s="69" t="s">
        <v>35</v>
      </c>
      <c r="G38" s="69" t="s">
        <v>36</v>
      </c>
    </row>
    <row r="39" spans="1:8" ht="21.75" customHeight="1" x14ac:dyDescent="0.35">
      <c r="A39" s="64" t="s">
        <v>83</v>
      </c>
      <c r="B39" s="70">
        <f>IFERROR(B36/B20,0)</f>
        <v>0</v>
      </c>
      <c r="C39" s="70">
        <f>IFERROR(C36/C20,0)</f>
        <v>0</v>
      </c>
      <c r="D39" s="70">
        <f>IFERROR(D36/D20,0)</f>
        <v>0</v>
      </c>
      <c r="E39" s="70">
        <f>IFERROR(E36/E20,0)</f>
        <v>0</v>
      </c>
      <c r="F39" s="70">
        <f>IFERROR(F36/F20,0)</f>
        <v>0</v>
      </c>
      <c r="G39" s="70">
        <f>AVERAGE(B39:F39)</f>
        <v>0</v>
      </c>
    </row>
    <row r="40" spans="1:8" ht="3.75" customHeight="1" x14ac:dyDescent="0.35"/>
  </sheetData>
  <sheetProtection algorithmName="SHA-512" hashValue="rCcxPjZQtyNuwXkKXO7Rcxe1bs88T6SZGJRT3dbjxIOtpL488fhEcwrEmNK0Pv+eEPfJN5bHvp+HJ3IavMEJEw==" saltValue="ybJHtdgYlPqlRF8Yz3k8mw==" spinCount="100000" sheet="1" objects="1" scenarios="1"/>
  <mergeCells count="11">
    <mergeCell ref="A13:G13"/>
    <mergeCell ref="A16:C16"/>
    <mergeCell ref="A23:C23"/>
    <mergeCell ref="A28:C28"/>
    <mergeCell ref="A33:C33"/>
    <mergeCell ref="F16:G16"/>
    <mergeCell ref="B1:F1"/>
    <mergeCell ref="B2:G2"/>
    <mergeCell ref="A4:G4"/>
    <mergeCell ref="A7:G7"/>
    <mergeCell ref="A10:G10"/>
  </mergeCells>
  <pageMargins left="0.70833333333333304" right="0.70833333333333304" top="0.55138888888888904" bottom="0.35416666666666702" header="0.31527777777777799" footer="0.511811023622047"/>
  <pageSetup paperSize="9" orientation="portrait" horizontalDpi="300" verticalDpi="300"/>
  <headerFooter>
    <oddHeader>&amp;L&amp;A&amp;R&amp;N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0"/>
  <sheetViews>
    <sheetView showGridLines="0" zoomScale="90" zoomScaleNormal="90" workbookViewId="0">
      <selection activeCell="B2" sqref="B2:G2"/>
    </sheetView>
  </sheetViews>
  <sheetFormatPr defaultColWidth="32.1796875" defaultRowHeight="14.5" x14ac:dyDescent="0.35"/>
  <cols>
    <col min="1" max="1" width="27.7265625" style="2" customWidth="1"/>
    <col min="2" max="7" width="9.7265625" style="2" customWidth="1"/>
    <col min="8" max="16384" width="32.1796875" style="2"/>
  </cols>
  <sheetData>
    <row r="1" spans="1:7" ht="36" customHeight="1" x14ac:dyDescent="0.35">
      <c r="A1" s="51" t="s">
        <v>84</v>
      </c>
      <c r="B1" s="198"/>
      <c r="C1" s="198"/>
      <c r="D1" s="198"/>
      <c r="E1" s="198"/>
      <c r="F1" s="198"/>
      <c r="G1" s="52"/>
    </row>
    <row r="2" spans="1:7" ht="24" customHeight="1" x14ac:dyDescent="0.35">
      <c r="A2" s="66" t="s">
        <v>104</v>
      </c>
      <c r="B2" s="204" t="s">
        <v>26</v>
      </c>
      <c r="C2" s="204"/>
      <c r="D2" s="204"/>
      <c r="E2" s="204"/>
      <c r="F2" s="204"/>
      <c r="G2" s="204"/>
    </row>
    <row r="3" spans="1:7" ht="19.5" customHeight="1" x14ac:dyDescent="0.35">
      <c r="A3" s="54" t="s">
        <v>45</v>
      </c>
      <c r="B3" s="36"/>
      <c r="C3" s="36"/>
      <c r="D3" s="36"/>
      <c r="E3" s="36"/>
      <c r="F3" s="36"/>
      <c r="G3" s="36"/>
    </row>
    <row r="4" spans="1:7" ht="39.75" customHeight="1" x14ac:dyDescent="0.35">
      <c r="A4" s="192" t="s">
        <v>99</v>
      </c>
      <c r="B4" s="192"/>
      <c r="C4" s="192"/>
      <c r="D4" s="192"/>
      <c r="E4" s="192"/>
      <c r="F4" s="192"/>
      <c r="G4" s="192"/>
    </row>
    <row r="5" spans="1:7" ht="3.75" customHeight="1" x14ac:dyDescent="0.35">
      <c r="A5" s="36"/>
      <c r="B5" s="36"/>
      <c r="C5" s="36"/>
      <c r="D5" s="36"/>
      <c r="E5" s="36"/>
      <c r="F5" s="36"/>
      <c r="G5" s="36"/>
    </row>
    <row r="6" spans="1:7" ht="19.5" customHeight="1" x14ac:dyDescent="0.35">
      <c r="A6" s="54" t="s">
        <v>47</v>
      </c>
      <c r="B6" s="36"/>
      <c r="C6" s="36"/>
      <c r="D6" s="36"/>
      <c r="E6" s="36"/>
      <c r="F6" s="36"/>
      <c r="G6" s="36"/>
    </row>
    <row r="7" spans="1:7" ht="39.75" customHeight="1" x14ac:dyDescent="0.35">
      <c r="A7" s="192" t="s">
        <v>100</v>
      </c>
      <c r="B7" s="192"/>
      <c r="C7" s="192"/>
      <c r="D7" s="192"/>
      <c r="E7" s="192"/>
      <c r="F7" s="192"/>
      <c r="G7" s="192"/>
    </row>
    <row r="8" spans="1:7" ht="3.75" customHeight="1" x14ac:dyDescent="0.35">
      <c r="A8" s="36"/>
      <c r="B8" s="36"/>
      <c r="C8" s="36"/>
      <c r="D8" s="36"/>
      <c r="E8" s="36"/>
      <c r="F8" s="36"/>
      <c r="G8" s="36"/>
    </row>
    <row r="9" spans="1:7" ht="19.5" customHeight="1" x14ac:dyDescent="0.35">
      <c r="A9" s="54" t="s">
        <v>68</v>
      </c>
      <c r="B9" s="36"/>
      <c r="C9" s="36"/>
      <c r="D9" s="36"/>
      <c r="E9" s="36"/>
      <c r="F9" s="36"/>
      <c r="G9" s="36"/>
    </row>
    <row r="10" spans="1:7" ht="39.75" customHeight="1" x14ac:dyDescent="0.35">
      <c r="A10" s="192" t="s">
        <v>101</v>
      </c>
      <c r="B10" s="192"/>
      <c r="C10" s="192"/>
      <c r="D10" s="192"/>
      <c r="E10" s="192"/>
      <c r="F10" s="192"/>
      <c r="G10" s="192"/>
    </row>
    <row r="11" spans="1:7" ht="3.75" customHeight="1" x14ac:dyDescent="0.35">
      <c r="A11" s="36"/>
      <c r="B11" s="36"/>
      <c r="C11" s="36"/>
      <c r="D11" s="36"/>
      <c r="E11" s="36"/>
      <c r="F11" s="36"/>
      <c r="G11" s="36"/>
    </row>
    <row r="12" spans="1:7" ht="19.5" customHeight="1" x14ac:dyDescent="0.35">
      <c r="A12" s="54" t="s">
        <v>51</v>
      </c>
      <c r="B12" s="36"/>
      <c r="C12" s="36"/>
      <c r="D12" s="36"/>
      <c r="E12" s="36"/>
      <c r="F12" s="36"/>
      <c r="G12" s="36"/>
    </row>
    <row r="13" spans="1:7" ht="39.75" customHeight="1" x14ac:dyDescent="0.35">
      <c r="A13" s="192" t="s">
        <v>102</v>
      </c>
      <c r="B13" s="192"/>
      <c r="C13" s="192"/>
      <c r="D13" s="192"/>
      <c r="E13" s="192"/>
      <c r="F13" s="192"/>
      <c r="G13" s="192"/>
    </row>
    <row r="14" spans="1:7" ht="3.75" customHeight="1" x14ac:dyDescent="0.35">
      <c r="A14" s="36"/>
      <c r="B14" s="36"/>
      <c r="C14" s="36"/>
      <c r="D14" s="36"/>
      <c r="E14" s="36"/>
      <c r="F14" s="36"/>
      <c r="G14" s="36"/>
    </row>
    <row r="15" spans="1:7" ht="25.5" customHeight="1" x14ac:dyDescent="0.35">
      <c r="A15" s="71" t="s">
        <v>105</v>
      </c>
      <c r="B15" s="36"/>
      <c r="C15" s="36"/>
      <c r="D15" s="36"/>
      <c r="E15" s="36"/>
      <c r="F15" s="36"/>
      <c r="G15" s="36"/>
    </row>
    <row r="16" spans="1:7" ht="18" customHeight="1" x14ac:dyDescent="0.35">
      <c r="A16" s="207" t="s">
        <v>72</v>
      </c>
      <c r="B16" s="207"/>
      <c r="C16" s="207"/>
      <c r="D16" s="36"/>
      <c r="E16" s="166" t="s">
        <v>27</v>
      </c>
      <c r="F16" s="208" t="str">
        <f>Intro!C16</f>
        <v>SEK</v>
      </c>
      <c r="G16" s="208"/>
    </row>
    <row r="17" spans="1:7" ht="3.75" customHeight="1" x14ac:dyDescent="0.35">
      <c r="A17" s="36" t="s">
        <v>21</v>
      </c>
      <c r="B17" s="36"/>
      <c r="C17" s="36"/>
      <c r="D17" s="36"/>
      <c r="E17" s="36"/>
      <c r="F17" s="36"/>
      <c r="G17" s="36"/>
    </row>
    <row r="18" spans="1:7" ht="21.75" customHeight="1" x14ac:dyDescent="0.35">
      <c r="A18" s="56" t="s">
        <v>73</v>
      </c>
      <c r="B18" s="40" t="s">
        <v>31</v>
      </c>
      <c r="C18" s="40" t="s">
        <v>32</v>
      </c>
      <c r="D18" s="40" t="s">
        <v>33</v>
      </c>
      <c r="E18" s="40" t="s">
        <v>34</v>
      </c>
      <c r="F18" s="40" t="s">
        <v>35</v>
      </c>
      <c r="G18" s="40" t="s">
        <v>36</v>
      </c>
    </row>
    <row r="19" spans="1:7" ht="19.5" customHeight="1" x14ac:dyDescent="0.35">
      <c r="A19" s="42" t="s">
        <v>37</v>
      </c>
      <c r="B19" s="43">
        <v>0</v>
      </c>
      <c r="C19" s="43">
        <v>0</v>
      </c>
      <c r="D19" s="43">
        <v>0</v>
      </c>
      <c r="E19" s="43">
        <v>0</v>
      </c>
      <c r="F19" s="43">
        <v>0</v>
      </c>
      <c r="G19" s="44">
        <f>SUM(B19:F19)</f>
        <v>0</v>
      </c>
    </row>
    <row r="20" spans="1:7" ht="19.5" customHeight="1" x14ac:dyDescent="0.35">
      <c r="A20" s="45" t="s">
        <v>38</v>
      </c>
      <c r="B20" s="43">
        <v>0</v>
      </c>
      <c r="C20" s="43">
        <v>0</v>
      </c>
      <c r="D20" s="43">
        <v>0</v>
      </c>
      <c r="E20" s="43">
        <v>0</v>
      </c>
      <c r="F20" s="43">
        <v>0</v>
      </c>
      <c r="G20" s="46">
        <f>SUM(B20:F20)</f>
        <v>0</v>
      </c>
    </row>
    <row r="21" spans="1:7" ht="21.75" customHeight="1" x14ac:dyDescent="0.35">
      <c r="A21" s="47" t="s">
        <v>36</v>
      </c>
      <c r="B21" s="48">
        <f>B19+B20</f>
        <v>0</v>
      </c>
      <c r="C21" s="48">
        <f>C19+C20</f>
        <v>0</v>
      </c>
      <c r="D21" s="48">
        <f>D19+D20</f>
        <v>0</v>
      </c>
      <c r="E21" s="48">
        <f>E19+E20</f>
        <v>0</v>
      </c>
      <c r="F21" s="48">
        <f>F19+F20</f>
        <v>0</v>
      </c>
      <c r="G21" s="48">
        <f>SUM(G19:G20)</f>
        <v>0</v>
      </c>
    </row>
    <row r="22" spans="1:7" x14ac:dyDescent="0.35">
      <c r="A22" s="36"/>
      <c r="B22" s="36"/>
      <c r="C22" s="36"/>
      <c r="D22" s="36"/>
      <c r="E22" s="36"/>
      <c r="F22" s="36"/>
      <c r="G22" s="36"/>
    </row>
    <row r="23" spans="1:7" ht="12" customHeight="1" x14ac:dyDescent="0.35">
      <c r="A23" s="205" t="s">
        <v>74</v>
      </c>
      <c r="B23" s="205"/>
      <c r="C23" s="205"/>
      <c r="D23" s="36"/>
      <c r="E23" s="36"/>
      <c r="F23" s="36"/>
      <c r="G23" s="36"/>
    </row>
    <row r="24" spans="1:7" ht="3.75" customHeight="1" x14ac:dyDescent="0.35">
      <c r="A24" s="67" t="s">
        <v>21</v>
      </c>
      <c r="B24" s="36"/>
      <c r="C24" s="36"/>
      <c r="D24" s="36"/>
      <c r="E24" s="36"/>
      <c r="F24" s="36"/>
      <c r="G24" s="36"/>
    </row>
    <row r="25" spans="1:7" ht="21.75" customHeight="1" x14ac:dyDescent="0.35">
      <c r="A25" s="56" t="s">
        <v>75</v>
      </c>
      <c r="B25" s="40" t="s">
        <v>31</v>
      </c>
      <c r="C25" s="40" t="s">
        <v>32</v>
      </c>
      <c r="D25" s="40" t="s">
        <v>33</v>
      </c>
      <c r="E25" s="40" t="s">
        <v>34</v>
      </c>
      <c r="F25" s="40" t="s">
        <v>35</v>
      </c>
      <c r="G25" s="40" t="s">
        <v>36</v>
      </c>
    </row>
    <row r="26" spans="1:7" ht="19.5" customHeight="1" x14ac:dyDescent="0.35">
      <c r="A26" s="57" t="s">
        <v>58</v>
      </c>
      <c r="B26" s="58">
        <v>0</v>
      </c>
      <c r="C26" s="58">
        <v>0</v>
      </c>
      <c r="D26" s="58">
        <v>0</v>
      </c>
      <c r="E26" s="58">
        <v>0</v>
      </c>
      <c r="F26" s="58">
        <v>0</v>
      </c>
      <c r="G26" s="59">
        <f>SUM(B26:F26)</f>
        <v>0</v>
      </c>
    </row>
    <row r="27" spans="1:7" ht="3.75" customHeight="1" x14ac:dyDescent="0.35">
      <c r="A27" s="36"/>
      <c r="B27" s="36"/>
      <c r="C27" s="36"/>
      <c r="D27" s="36"/>
      <c r="E27" s="36"/>
      <c r="F27" s="36"/>
      <c r="G27" s="36"/>
    </row>
    <row r="28" spans="1:7" ht="18" customHeight="1" x14ac:dyDescent="0.35">
      <c r="A28" s="210" t="s">
        <v>76</v>
      </c>
      <c r="B28" s="210"/>
      <c r="C28" s="210"/>
      <c r="D28" s="36"/>
      <c r="E28" s="36"/>
      <c r="F28" s="36"/>
      <c r="G28" s="36"/>
    </row>
    <row r="29" spans="1:7" ht="3.75" customHeight="1" x14ac:dyDescent="0.35">
      <c r="A29" s="36" t="s">
        <v>21</v>
      </c>
      <c r="B29" s="36"/>
      <c r="C29" s="36"/>
      <c r="D29" s="36"/>
      <c r="E29" s="36"/>
      <c r="F29" s="36"/>
      <c r="G29" s="36"/>
    </row>
    <row r="30" spans="1:7" ht="21.75" customHeight="1" x14ac:dyDescent="0.35">
      <c r="A30" s="56" t="s">
        <v>41</v>
      </c>
      <c r="B30" s="40" t="s">
        <v>31</v>
      </c>
      <c r="C30" s="40" t="s">
        <v>32</v>
      </c>
      <c r="D30" s="40" t="s">
        <v>33</v>
      </c>
      <c r="E30" s="40" t="s">
        <v>34</v>
      </c>
      <c r="F30" s="40" t="s">
        <v>35</v>
      </c>
      <c r="G30" s="40" t="s">
        <v>36</v>
      </c>
    </row>
    <row r="31" spans="1:7" ht="19.5" customHeight="1" x14ac:dyDescent="0.35">
      <c r="A31" s="57" t="s">
        <v>77</v>
      </c>
      <c r="B31" s="58">
        <v>0</v>
      </c>
      <c r="C31" s="58">
        <v>0</v>
      </c>
      <c r="D31" s="58">
        <v>0</v>
      </c>
      <c r="E31" s="58">
        <v>0</v>
      </c>
      <c r="F31" s="58">
        <v>0</v>
      </c>
      <c r="G31" s="59">
        <f>SUM(B31:F31)</f>
        <v>0</v>
      </c>
    </row>
    <row r="32" spans="1:7" ht="3.75" customHeight="1" x14ac:dyDescent="0.35">
      <c r="A32" s="36"/>
      <c r="B32" s="36"/>
      <c r="C32" s="36"/>
      <c r="D32" s="36"/>
      <c r="E32" s="36"/>
      <c r="F32" s="36"/>
      <c r="G32" s="36"/>
    </row>
    <row r="33" spans="1:7" ht="18" customHeight="1" x14ac:dyDescent="0.35">
      <c r="A33" s="210" t="s">
        <v>78</v>
      </c>
      <c r="B33" s="210"/>
      <c r="C33" s="210"/>
      <c r="D33" s="36"/>
      <c r="E33" s="36"/>
      <c r="F33" s="36"/>
      <c r="G33" s="36"/>
    </row>
    <row r="34" spans="1:7" ht="3.75" customHeight="1" x14ac:dyDescent="0.35">
      <c r="A34" s="36" t="s">
        <v>21</v>
      </c>
      <c r="B34" s="36"/>
      <c r="C34" s="36"/>
      <c r="D34" s="36"/>
      <c r="E34" s="36"/>
      <c r="F34" s="36"/>
      <c r="G34" s="36"/>
    </row>
    <row r="35" spans="1:7" ht="21.75" customHeight="1" x14ac:dyDescent="0.35">
      <c r="A35" s="56" t="s">
        <v>79</v>
      </c>
      <c r="B35" s="40" t="s">
        <v>31</v>
      </c>
      <c r="C35" s="40" t="s">
        <v>32</v>
      </c>
      <c r="D35" s="40" t="s">
        <v>33</v>
      </c>
      <c r="E35" s="40" t="s">
        <v>34</v>
      </c>
      <c r="F35" s="40" t="s">
        <v>35</v>
      </c>
      <c r="G35" s="40" t="s">
        <v>36</v>
      </c>
    </row>
    <row r="36" spans="1:7" ht="19.5" customHeight="1" x14ac:dyDescent="0.35">
      <c r="A36" s="61" t="s">
        <v>80</v>
      </c>
      <c r="B36" s="62">
        <f>B31-B26</f>
        <v>0</v>
      </c>
      <c r="C36" s="62">
        <f>C31-C26</f>
        <v>0</v>
      </c>
      <c r="D36" s="62">
        <f>D31-D26</f>
        <v>0</v>
      </c>
      <c r="E36" s="62">
        <f>E31-E26</f>
        <v>0</v>
      </c>
      <c r="F36" s="62">
        <f>F31-F26</f>
        <v>0</v>
      </c>
      <c r="G36" s="62">
        <f>SUM(B36:F36)</f>
        <v>0</v>
      </c>
    </row>
    <row r="37" spans="1:7" ht="3.75" customHeight="1" x14ac:dyDescent="0.35">
      <c r="A37" s="36"/>
      <c r="B37" s="36"/>
      <c r="C37" s="36"/>
      <c r="D37" s="36"/>
      <c r="E37" s="36"/>
      <c r="F37" s="36"/>
      <c r="G37" s="36"/>
    </row>
    <row r="38" spans="1:7" ht="21.75" customHeight="1" x14ac:dyDescent="0.35">
      <c r="A38" s="68" t="s">
        <v>43</v>
      </c>
      <c r="B38" s="69" t="s">
        <v>91</v>
      </c>
      <c r="C38" s="69" t="s">
        <v>32</v>
      </c>
      <c r="D38" s="69" t="s">
        <v>33</v>
      </c>
      <c r="E38" s="69" t="s">
        <v>34</v>
      </c>
      <c r="F38" s="69" t="s">
        <v>35</v>
      </c>
      <c r="G38" s="69" t="s">
        <v>36</v>
      </c>
    </row>
    <row r="39" spans="1:7" ht="21.75" customHeight="1" x14ac:dyDescent="0.35">
      <c r="A39" s="64" t="s">
        <v>83</v>
      </c>
      <c r="B39" s="70">
        <f>IFERROR(B36/B20,0)</f>
        <v>0</v>
      </c>
      <c r="C39" s="70">
        <f>IFERROR(C36/C20,0)</f>
        <v>0</v>
      </c>
      <c r="D39" s="70">
        <f>IFERROR(D36/D20,0)</f>
        <v>0</v>
      </c>
      <c r="E39" s="70">
        <f>IFERROR(E36/E20,0)</f>
        <v>0</v>
      </c>
      <c r="F39" s="70">
        <f>IFERROR(F36/F20,0)</f>
        <v>0</v>
      </c>
      <c r="G39" s="70">
        <f>AVERAGE(B39:F39)</f>
        <v>0</v>
      </c>
    </row>
    <row r="40" spans="1:7" ht="3.75" customHeight="1" x14ac:dyDescent="0.35"/>
  </sheetData>
  <sheetProtection algorithmName="SHA-512" hashValue="ZNnbIjBcKP7Ee1Ix9LDpw/OWIg6+Iv2Vr7Hxl9VAtLuPusqsSVw4vsmDe0UW5e7K8jc+3Gze9/PTX+pFZoB6Nw==" saltValue="XBDycEjVZXhqgZrZ0iW6Ew==" spinCount="100000" sheet="1" objects="1" scenarios="1"/>
  <mergeCells count="11">
    <mergeCell ref="A13:G13"/>
    <mergeCell ref="A16:C16"/>
    <mergeCell ref="A23:C23"/>
    <mergeCell ref="A28:C28"/>
    <mergeCell ref="A33:C33"/>
    <mergeCell ref="F16:G16"/>
    <mergeCell ref="B1:F1"/>
    <mergeCell ref="B2:G2"/>
    <mergeCell ref="A4:G4"/>
    <mergeCell ref="A7:G7"/>
    <mergeCell ref="A10:G10"/>
  </mergeCells>
  <pageMargins left="0.70833333333333304" right="0.51180555555555596" top="0.55138888888888904" bottom="0.35416666666666702" header="0.31527777777777799" footer="0.511811023622047"/>
  <pageSetup paperSize="9" orientation="portrait" horizontalDpi="300" verticalDpi="300" r:id="rId1"/>
  <headerFooter>
    <oddHeader>&amp;L&amp;A&amp;R&amp;N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0"/>
  <sheetViews>
    <sheetView showGridLines="0" zoomScale="90" zoomScaleNormal="90" workbookViewId="0">
      <selection activeCell="B2" sqref="B2:G2"/>
    </sheetView>
  </sheetViews>
  <sheetFormatPr defaultColWidth="32.1796875" defaultRowHeight="14.5" x14ac:dyDescent="0.35"/>
  <cols>
    <col min="1" max="1" width="27.7265625" style="2" customWidth="1"/>
    <col min="2" max="7" width="9.7265625" style="2" customWidth="1"/>
    <col min="8" max="16384" width="32.1796875" style="2"/>
  </cols>
  <sheetData>
    <row r="1" spans="1:7" ht="36" customHeight="1" x14ac:dyDescent="0.35">
      <c r="A1" s="51" t="s">
        <v>84</v>
      </c>
      <c r="B1" s="198"/>
      <c r="C1" s="198"/>
      <c r="D1" s="198"/>
      <c r="E1" s="198"/>
      <c r="F1" s="198"/>
      <c r="G1" s="52"/>
    </row>
    <row r="2" spans="1:7" ht="24" customHeight="1" x14ac:dyDescent="0.35">
      <c r="A2" s="53" t="s">
        <v>106</v>
      </c>
      <c r="B2" s="200" t="s">
        <v>26</v>
      </c>
      <c r="C2" s="200"/>
      <c r="D2" s="200"/>
      <c r="E2" s="200"/>
      <c r="F2" s="200"/>
      <c r="G2" s="200"/>
    </row>
    <row r="3" spans="1:7" ht="19.5" customHeight="1" x14ac:dyDescent="0.35">
      <c r="A3" s="54" t="s">
        <v>45</v>
      </c>
      <c r="B3" s="36"/>
      <c r="C3" s="36"/>
      <c r="D3" s="36"/>
      <c r="E3" s="36"/>
      <c r="F3" s="36"/>
      <c r="G3" s="36"/>
    </row>
    <row r="4" spans="1:7" ht="39.75" customHeight="1" x14ac:dyDescent="0.35">
      <c r="A4" s="192" t="s">
        <v>99</v>
      </c>
      <c r="B4" s="192"/>
      <c r="C4" s="192"/>
      <c r="D4" s="192"/>
      <c r="E4" s="192"/>
      <c r="F4" s="192"/>
      <c r="G4" s="192"/>
    </row>
    <row r="5" spans="1:7" ht="3.75" customHeight="1" x14ac:dyDescent="0.35">
      <c r="A5" s="36"/>
      <c r="B5" s="36"/>
      <c r="C5" s="36"/>
      <c r="D5" s="36"/>
      <c r="E5" s="36"/>
      <c r="F5" s="36"/>
      <c r="G5" s="36"/>
    </row>
    <row r="6" spans="1:7" ht="19.5" customHeight="1" x14ac:dyDescent="0.35">
      <c r="A6" s="54" t="s">
        <v>47</v>
      </c>
      <c r="B6" s="36"/>
      <c r="C6" s="36"/>
      <c r="D6" s="36"/>
      <c r="E6" s="36"/>
      <c r="F6" s="36"/>
      <c r="G6" s="36"/>
    </row>
    <row r="7" spans="1:7" ht="39.75" customHeight="1" x14ac:dyDescent="0.35">
      <c r="A7" s="192" t="s">
        <v>100</v>
      </c>
      <c r="B7" s="192"/>
      <c r="C7" s="192"/>
      <c r="D7" s="192"/>
      <c r="E7" s="192"/>
      <c r="F7" s="192"/>
      <c r="G7" s="192"/>
    </row>
    <row r="8" spans="1:7" ht="3.75" customHeight="1" x14ac:dyDescent="0.35">
      <c r="A8" s="36"/>
      <c r="B8" s="36"/>
      <c r="C8" s="36"/>
      <c r="D8" s="36"/>
      <c r="E8" s="36"/>
      <c r="F8" s="36"/>
      <c r="G8" s="36"/>
    </row>
    <row r="9" spans="1:7" ht="19.5" customHeight="1" x14ac:dyDescent="0.35">
      <c r="A9" s="54" t="s">
        <v>68</v>
      </c>
      <c r="B9" s="36"/>
      <c r="C9" s="36"/>
      <c r="D9" s="36"/>
      <c r="E9" s="36"/>
      <c r="F9" s="36"/>
      <c r="G9" s="36"/>
    </row>
    <row r="10" spans="1:7" ht="39.75" customHeight="1" x14ac:dyDescent="0.35">
      <c r="A10" s="192" t="s">
        <v>101</v>
      </c>
      <c r="B10" s="192"/>
      <c r="C10" s="192"/>
      <c r="D10" s="192"/>
      <c r="E10" s="192"/>
      <c r="F10" s="192"/>
      <c r="G10" s="192"/>
    </row>
    <row r="11" spans="1:7" ht="3.75" customHeight="1" x14ac:dyDescent="0.35">
      <c r="A11" s="36"/>
      <c r="B11" s="36"/>
      <c r="C11" s="36"/>
      <c r="D11" s="36"/>
      <c r="E11" s="36"/>
      <c r="F11" s="36"/>
      <c r="G11" s="36"/>
    </row>
    <row r="12" spans="1:7" ht="19.5" customHeight="1" x14ac:dyDescent="0.35">
      <c r="A12" s="54" t="s">
        <v>51</v>
      </c>
      <c r="B12" s="36"/>
      <c r="C12" s="36"/>
      <c r="D12" s="36"/>
      <c r="E12" s="36"/>
      <c r="F12" s="36"/>
      <c r="G12" s="36"/>
    </row>
    <row r="13" spans="1:7" ht="39.75" customHeight="1" x14ac:dyDescent="0.35">
      <c r="A13" s="192" t="s">
        <v>102</v>
      </c>
      <c r="B13" s="192"/>
      <c r="C13" s="192"/>
      <c r="D13" s="192"/>
      <c r="E13" s="192"/>
      <c r="F13" s="192"/>
      <c r="G13" s="192"/>
    </row>
    <row r="14" spans="1:7" ht="3.75" customHeight="1" x14ac:dyDescent="0.35">
      <c r="A14" s="36"/>
      <c r="B14" s="36"/>
      <c r="C14" s="36"/>
      <c r="D14" s="36"/>
      <c r="E14" s="36"/>
      <c r="F14" s="36"/>
      <c r="G14" s="36"/>
    </row>
    <row r="15" spans="1:7" ht="25.5" customHeight="1" x14ac:dyDescent="0.35">
      <c r="A15" s="71" t="s">
        <v>107</v>
      </c>
      <c r="B15" s="36"/>
      <c r="C15" s="36"/>
      <c r="D15" s="36"/>
      <c r="E15" s="36"/>
      <c r="F15" s="36"/>
      <c r="G15" s="36"/>
    </row>
    <row r="16" spans="1:7" ht="18" customHeight="1" x14ac:dyDescent="0.35">
      <c r="A16" s="207" t="s">
        <v>72</v>
      </c>
      <c r="B16" s="207"/>
      <c r="C16" s="207"/>
      <c r="D16" s="36"/>
      <c r="E16" s="166" t="s">
        <v>27</v>
      </c>
      <c r="F16" s="197" t="str">
        <f>Intro!C16</f>
        <v>SEK</v>
      </c>
      <c r="G16" s="197"/>
    </row>
    <row r="17" spans="1:7" ht="3.75" customHeight="1" x14ac:dyDescent="0.35">
      <c r="A17" s="36" t="s">
        <v>21</v>
      </c>
      <c r="B17" s="36"/>
      <c r="C17" s="36"/>
      <c r="D17" s="36"/>
      <c r="E17" s="36"/>
      <c r="F17" s="36"/>
      <c r="G17" s="36"/>
    </row>
    <row r="18" spans="1:7" ht="21.75" customHeight="1" x14ac:dyDescent="0.35">
      <c r="A18" s="56" t="s">
        <v>73</v>
      </c>
      <c r="B18" s="40" t="s">
        <v>31</v>
      </c>
      <c r="C18" s="40" t="s">
        <v>32</v>
      </c>
      <c r="D18" s="40" t="s">
        <v>33</v>
      </c>
      <c r="E18" s="40" t="s">
        <v>34</v>
      </c>
      <c r="F18" s="40" t="s">
        <v>35</v>
      </c>
      <c r="G18" s="40" t="s">
        <v>36</v>
      </c>
    </row>
    <row r="19" spans="1:7" ht="19.5" customHeight="1" x14ac:dyDescent="0.35">
      <c r="A19" s="42" t="s">
        <v>37</v>
      </c>
      <c r="B19" s="43">
        <v>0</v>
      </c>
      <c r="C19" s="43">
        <v>0</v>
      </c>
      <c r="D19" s="43">
        <v>0</v>
      </c>
      <c r="E19" s="43">
        <v>0</v>
      </c>
      <c r="F19" s="43">
        <v>0</v>
      </c>
      <c r="G19" s="44">
        <f>SUM(B19:F19)</f>
        <v>0</v>
      </c>
    </row>
    <row r="20" spans="1:7" ht="19.5" customHeight="1" x14ac:dyDescent="0.35">
      <c r="A20" s="45" t="s">
        <v>38</v>
      </c>
      <c r="B20" s="43">
        <v>0</v>
      </c>
      <c r="C20" s="43">
        <v>0</v>
      </c>
      <c r="D20" s="43">
        <v>0</v>
      </c>
      <c r="E20" s="43">
        <v>0</v>
      </c>
      <c r="F20" s="43">
        <v>0</v>
      </c>
      <c r="G20" s="46">
        <f>SUM(B20:F20)</f>
        <v>0</v>
      </c>
    </row>
    <row r="21" spans="1:7" ht="21.75" customHeight="1" x14ac:dyDescent="0.35">
      <c r="A21" s="47" t="s">
        <v>36</v>
      </c>
      <c r="B21" s="48">
        <f>B19+B20</f>
        <v>0</v>
      </c>
      <c r="C21" s="48">
        <f>C19+C20</f>
        <v>0</v>
      </c>
      <c r="D21" s="48">
        <f>D19+D20</f>
        <v>0</v>
      </c>
      <c r="E21" s="48">
        <f>E19+E20</f>
        <v>0</v>
      </c>
      <c r="F21" s="48">
        <f>F19+F20</f>
        <v>0</v>
      </c>
      <c r="G21" s="48">
        <f>SUM(G19:G20)</f>
        <v>0</v>
      </c>
    </row>
    <row r="22" spans="1:7" x14ac:dyDescent="0.35">
      <c r="A22" s="36"/>
      <c r="B22" s="36"/>
      <c r="C22" s="36"/>
      <c r="D22" s="36"/>
      <c r="E22" s="36"/>
      <c r="F22" s="36"/>
      <c r="G22" s="36"/>
    </row>
    <row r="23" spans="1:7" ht="13.5" customHeight="1" x14ac:dyDescent="0.35">
      <c r="A23" s="205" t="s">
        <v>74</v>
      </c>
      <c r="B23" s="205"/>
      <c r="C23" s="205"/>
      <c r="D23" s="205"/>
      <c r="E23" s="36"/>
      <c r="F23" s="36"/>
      <c r="G23" s="36"/>
    </row>
    <row r="24" spans="1:7" ht="4.5" customHeight="1" x14ac:dyDescent="0.35">
      <c r="A24" s="67" t="s">
        <v>21</v>
      </c>
      <c r="B24" s="36"/>
      <c r="C24" s="36"/>
      <c r="D24" s="36"/>
      <c r="E24" s="36"/>
      <c r="F24" s="36"/>
      <c r="G24" s="36"/>
    </row>
    <row r="25" spans="1:7" ht="21.75" customHeight="1" x14ac:dyDescent="0.35">
      <c r="A25" s="56" t="s">
        <v>75</v>
      </c>
      <c r="B25" s="40" t="s">
        <v>31</v>
      </c>
      <c r="C25" s="40" t="s">
        <v>32</v>
      </c>
      <c r="D25" s="40" t="s">
        <v>33</v>
      </c>
      <c r="E25" s="40" t="s">
        <v>34</v>
      </c>
      <c r="F25" s="40" t="s">
        <v>35</v>
      </c>
      <c r="G25" s="40" t="s">
        <v>36</v>
      </c>
    </row>
    <row r="26" spans="1:7" ht="19.5" customHeight="1" x14ac:dyDescent="0.35">
      <c r="A26" s="57" t="s">
        <v>58</v>
      </c>
      <c r="B26" s="58">
        <v>0</v>
      </c>
      <c r="C26" s="58">
        <v>0</v>
      </c>
      <c r="D26" s="58">
        <v>0</v>
      </c>
      <c r="E26" s="58">
        <v>0</v>
      </c>
      <c r="F26" s="58">
        <v>0</v>
      </c>
      <c r="G26" s="59">
        <f>SUM(B26:F26)</f>
        <v>0</v>
      </c>
    </row>
    <row r="27" spans="1:7" ht="3.75" customHeight="1" x14ac:dyDescent="0.35">
      <c r="A27" s="36"/>
      <c r="B27" s="36"/>
      <c r="C27" s="36"/>
      <c r="D27" s="36"/>
      <c r="E27" s="36"/>
      <c r="F27" s="36"/>
      <c r="G27" s="36"/>
    </row>
    <row r="28" spans="1:7" ht="18" customHeight="1" x14ac:dyDescent="0.35">
      <c r="A28" s="210" t="s">
        <v>76</v>
      </c>
      <c r="B28" s="210"/>
      <c r="C28" s="210"/>
      <c r="D28" s="36"/>
      <c r="E28" s="36"/>
      <c r="F28" s="36"/>
      <c r="G28" s="36"/>
    </row>
    <row r="29" spans="1:7" ht="3.75" customHeight="1" x14ac:dyDescent="0.35">
      <c r="A29" s="36" t="s">
        <v>21</v>
      </c>
      <c r="B29" s="36"/>
      <c r="C29" s="36"/>
      <c r="D29" s="36"/>
      <c r="E29" s="36"/>
      <c r="F29" s="36"/>
      <c r="G29" s="36"/>
    </row>
    <row r="30" spans="1:7" ht="21.75" customHeight="1" x14ac:dyDescent="0.35">
      <c r="A30" s="56" t="s">
        <v>41</v>
      </c>
      <c r="B30" s="40" t="s">
        <v>31</v>
      </c>
      <c r="C30" s="40" t="s">
        <v>32</v>
      </c>
      <c r="D30" s="40" t="s">
        <v>33</v>
      </c>
      <c r="E30" s="40" t="s">
        <v>34</v>
      </c>
      <c r="F30" s="40" t="s">
        <v>35</v>
      </c>
      <c r="G30" s="40" t="s">
        <v>36</v>
      </c>
    </row>
    <row r="31" spans="1:7" ht="19.5" customHeight="1" x14ac:dyDescent="0.35">
      <c r="A31" s="57" t="s">
        <v>77</v>
      </c>
      <c r="B31" s="58">
        <v>0</v>
      </c>
      <c r="C31" s="58">
        <v>0</v>
      </c>
      <c r="D31" s="58">
        <v>0</v>
      </c>
      <c r="E31" s="58">
        <v>0</v>
      </c>
      <c r="F31" s="58">
        <v>0</v>
      </c>
      <c r="G31" s="59">
        <f>SUM(B31:F31)</f>
        <v>0</v>
      </c>
    </row>
    <row r="32" spans="1:7" ht="3.75" customHeight="1" x14ac:dyDescent="0.35">
      <c r="A32" s="36"/>
      <c r="B32" s="36"/>
      <c r="C32" s="36"/>
      <c r="D32" s="36"/>
      <c r="E32" s="36"/>
      <c r="F32" s="36"/>
      <c r="G32" s="36"/>
    </row>
    <row r="33" spans="1:7" ht="18" customHeight="1" x14ac:dyDescent="0.35">
      <c r="A33" s="210" t="s">
        <v>78</v>
      </c>
      <c r="B33" s="210"/>
      <c r="C33" s="210"/>
      <c r="D33" s="36"/>
      <c r="E33" s="36"/>
      <c r="F33" s="36"/>
      <c r="G33" s="36"/>
    </row>
    <row r="34" spans="1:7" ht="3.75" customHeight="1" x14ac:dyDescent="0.35">
      <c r="A34" s="36" t="s">
        <v>21</v>
      </c>
      <c r="B34" s="36"/>
      <c r="C34" s="36"/>
      <c r="D34" s="36"/>
      <c r="E34" s="36"/>
      <c r="F34" s="36"/>
      <c r="G34" s="36"/>
    </row>
    <row r="35" spans="1:7" ht="21.75" customHeight="1" x14ac:dyDescent="0.35">
      <c r="A35" s="56" t="s">
        <v>79</v>
      </c>
      <c r="B35" s="40" t="s">
        <v>31</v>
      </c>
      <c r="C35" s="40" t="s">
        <v>32</v>
      </c>
      <c r="D35" s="40" t="s">
        <v>33</v>
      </c>
      <c r="E35" s="40" t="s">
        <v>34</v>
      </c>
      <c r="F35" s="40" t="s">
        <v>35</v>
      </c>
      <c r="G35" s="40" t="s">
        <v>36</v>
      </c>
    </row>
    <row r="36" spans="1:7" ht="19.5" customHeight="1" x14ac:dyDescent="0.35">
      <c r="A36" s="61" t="s">
        <v>80</v>
      </c>
      <c r="B36" s="62">
        <f>B31-B26</f>
        <v>0</v>
      </c>
      <c r="C36" s="62">
        <f>C31-C26</f>
        <v>0</v>
      </c>
      <c r="D36" s="62">
        <f>D31-D26</f>
        <v>0</v>
      </c>
      <c r="E36" s="62">
        <f>E31-E26</f>
        <v>0</v>
      </c>
      <c r="F36" s="62">
        <f>F31-F26</f>
        <v>0</v>
      </c>
      <c r="G36" s="62">
        <f>SUM(B36:F36)</f>
        <v>0</v>
      </c>
    </row>
    <row r="37" spans="1:7" ht="3.75" customHeight="1" x14ac:dyDescent="0.35">
      <c r="A37" s="36"/>
      <c r="B37" s="36"/>
      <c r="C37" s="36"/>
      <c r="D37" s="36"/>
      <c r="E37" s="36"/>
      <c r="F37" s="36"/>
      <c r="G37" s="36"/>
    </row>
    <row r="38" spans="1:7" ht="21.75" customHeight="1" x14ac:dyDescent="0.35">
      <c r="A38" s="68" t="s">
        <v>43</v>
      </c>
      <c r="B38" s="69" t="s">
        <v>91</v>
      </c>
      <c r="C38" s="69" t="s">
        <v>32</v>
      </c>
      <c r="D38" s="69" t="s">
        <v>33</v>
      </c>
      <c r="E38" s="69" t="s">
        <v>34</v>
      </c>
      <c r="F38" s="69" t="s">
        <v>35</v>
      </c>
      <c r="G38" s="69" t="s">
        <v>36</v>
      </c>
    </row>
    <row r="39" spans="1:7" ht="21.75" customHeight="1" x14ac:dyDescent="0.35">
      <c r="A39" s="64" t="s">
        <v>83</v>
      </c>
      <c r="B39" s="70">
        <f>IFERROR(B36/B20,0)</f>
        <v>0</v>
      </c>
      <c r="C39" s="70">
        <f>IFERROR(C36/C20,0)</f>
        <v>0</v>
      </c>
      <c r="D39" s="70">
        <f>IFERROR(D36/D20,0)</f>
        <v>0</v>
      </c>
      <c r="E39" s="70">
        <f>IFERROR(E36/E20,0)</f>
        <v>0</v>
      </c>
      <c r="F39" s="70">
        <f>IFERROR(F36/F20,0)</f>
        <v>0</v>
      </c>
      <c r="G39" s="70">
        <f>AVERAGE(B39:F39)</f>
        <v>0</v>
      </c>
    </row>
    <row r="40" spans="1:7" ht="3.75" customHeight="1" x14ac:dyDescent="0.35"/>
  </sheetData>
  <sheetProtection algorithmName="SHA-512" hashValue="hB7iwSVZuB1NqI0TlhC+OQOU4+a59dvtrqeC9dkWhd9O+PTeoLc/8GSikymh5CGx7HMrWPw4MXizGxgW45TDEg==" saltValue="MTYgaMeWpQGf5ueI+sZlIQ==" spinCount="100000" sheet="1" objects="1" scenarios="1"/>
  <mergeCells count="11">
    <mergeCell ref="A13:G13"/>
    <mergeCell ref="A16:C16"/>
    <mergeCell ref="A23:D23"/>
    <mergeCell ref="A28:C28"/>
    <mergeCell ref="A33:C33"/>
    <mergeCell ref="F16:G16"/>
    <mergeCell ref="B1:F1"/>
    <mergeCell ref="B2:G2"/>
    <mergeCell ref="A4:G4"/>
    <mergeCell ref="A7:G7"/>
    <mergeCell ref="A10:G10"/>
  </mergeCells>
  <pageMargins left="0.70833333333333304" right="0.51180555555555596" top="0.55138888888888904" bottom="0.35416666666666702" header="0.31527777777777799" footer="0.511811023622047"/>
  <pageSetup paperSize="9" orientation="portrait" horizontalDpi="300" verticalDpi="300" r:id="rId1"/>
  <headerFooter>
    <oddHeader>&amp;L&amp;A&amp;R&amp;N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7"/>
  <sheetViews>
    <sheetView showGridLines="0" zoomScale="90" zoomScaleNormal="90" workbookViewId="0">
      <selection activeCell="B1" sqref="B1"/>
    </sheetView>
  </sheetViews>
  <sheetFormatPr defaultColWidth="9.1796875" defaultRowHeight="14.5" x14ac:dyDescent="0.35"/>
  <cols>
    <col min="1" max="1" width="0.81640625" style="2" customWidth="1"/>
    <col min="2" max="2" width="22.90625" style="2" customWidth="1"/>
    <col min="3" max="7" width="9.7265625" style="2" customWidth="1"/>
    <col min="8" max="8" width="10.26953125" style="2" customWidth="1"/>
    <col min="9" max="16384" width="9.1796875" style="2"/>
  </cols>
  <sheetData>
    <row r="1" spans="1:8" ht="6" customHeight="1" x14ac:dyDescent="0.35">
      <c r="A1" s="12"/>
      <c r="B1" s="12"/>
      <c r="C1" s="12"/>
      <c r="D1" s="12"/>
      <c r="E1" s="12"/>
      <c r="F1" s="12"/>
      <c r="G1" s="12"/>
      <c r="H1" s="12"/>
    </row>
    <row r="2" spans="1:8" ht="26.25" customHeight="1" x14ac:dyDescent="0.35">
      <c r="A2" s="13"/>
      <c r="B2" s="171" t="s">
        <v>20</v>
      </c>
      <c r="C2" s="172"/>
      <c r="D2" s="172"/>
      <c r="E2" s="172"/>
      <c r="F2" s="13"/>
      <c r="G2" s="13"/>
      <c r="H2" s="14" t="s">
        <v>21</v>
      </c>
    </row>
    <row r="3" spans="1:8" ht="42" customHeight="1" x14ac:dyDescent="0.35">
      <c r="A3" s="15"/>
      <c r="B3" s="173" t="s">
        <v>22</v>
      </c>
      <c r="C3" s="173"/>
      <c r="D3" s="173"/>
      <c r="E3" s="173"/>
      <c r="F3" s="173"/>
      <c r="G3" s="173"/>
      <c r="H3" s="173"/>
    </row>
    <row r="4" spans="1:8" ht="18" customHeight="1" x14ac:dyDescent="0.35">
      <c r="A4" s="15"/>
      <c r="B4" s="174" t="s">
        <v>23</v>
      </c>
      <c r="C4" s="174"/>
      <c r="D4" s="174"/>
      <c r="E4" s="174"/>
      <c r="F4" s="174"/>
      <c r="G4" s="174"/>
      <c r="H4" s="174"/>
    </row>
    <row r="5" spans="1:8" s="16" customFormat="1" ht="42" customHeight="1" x14ac:dyDescent="0.35">
      <c r="A5" s="15"/>
      <c r="B5" s="174" t="s">
        <v>24</v>
      </c>
      <c r="C5" s="174"/>
      <c r="D5" s="174"/>
      <c r="E5" s="174"/>
      <c r="F5" s="174"/>
      <c r="G5" s="174"/>
      <c r="H5" s="174"/>
    </row>
    <row r="6" spans="1:8" ht="42" customHeight="1" x14ac:dyDescent="0.35">
      <c r="A6" s="15"/>
      <c r="B6" s="175" t="s">
        <v>228</v>
      </c>
      <c r="C6" s="175"/>
      <c r="D6" s="175"/>
      <c r="E6" s="175"/>
      <c r="F6" s="175"/>
      <c r="G6" s="175"/>
      <c r="H6" s="175"/>
    </row>
    <row r="7" spans="1:8" ht="7.5" customHeight="1" x14ac:dyDescent="0.35">
      <c r="A7" s="15"/>
      <c r="B7" s="15"/>
      <c r="C7" s="15"/>
      <c r="D7" s="15"/>
      <c r="E7" s="15"/>
      <c r="F7" s="15"/>
      <c r="G7" s="15"/>
      <c r="H7" s="15"/>
    </row>
    <row r="8" spans="1:8" ht="18.75" customHeight="1" x14ac:dyDescent="0.35">
      <c r="A8" s="15"/>
      <c r="B8" s="17" t="s">
        <v>25</v>
      </c>
      <c r="C8" s="170" t="str">
        <f>Intro!C14</f>
        <v>NordicTech Solutions AB – Demo</v>
      </c>
      <c r="D8" s="170"/>
      <c r="E8" s="170"/>
      <c r="F8" s="168" t="s">
        <v>27</v>
      </c>
      <c r="G8" s="176" t="str">
        <f>Intro!C16</f>
        <v>SEK</v>
      </c>
      <c r="H8" s="176"/>
    </row>
    <row r="9" spans="1:8" ht="7.5" customHeight="1" x14ac:dyDescent="0.35">
      <c r="A9" s="15"/>
      <c r="B9" s="15"/>
      <c r="C9" s="15"/>
      <c r="D9" s="15"/>
      <c r="E9" s="15"/>
      <c r="F9" s="15"/>
      <c r="G9" s="15"/>
      <c r="H9" s="15"/>
    </row>
    <row r="10" spans="1:8" x14ac:dyDescent="0.35">
      <c r="A10" s="15"/>
      <c r="B10" s="18" t="s">
        <v>29</v>
      </c>
      <c r="E10" s="15"/>
      <c r="F10" s="15"/>
      <c r="G10" s="15"/>
      <c r="H10" s="15"/>
    </row>
    <row r="11" spans="1:8" ht="21.75" customHeight="1" x14ac:dyDescent="0.35">
      <c r="A11" s="15"/>
      <c r="B11" s="19" t="s">
        <v>30</v>
      </c>
      <c r="C11" s="20" t="s">
        <v>31</v>
      </c>
      <c r="D11" s="20" t="s">
        <v>32</v>
      </c>
      <c r="E11" s="20" t="s">
        <v>33</v>
      </c>
      <c r="F11" s="20" t="s">
        <v>34</v>
      </c>
      <c r="G11" s="20" t="s">
        <v>35</v>
      </c>
      <c r="H11" s="21" t="s">
        <v>36</v>
      </c>
    </row>
    <row r="12" spans="1:8" ht="21.75" customHeight="1" x14ac:dyDescent="0.35">
      <c r="A12" s="15"/>
      <c r="B12" s="22" t="s">
        <v>37</v>
      </c>
      <c r="C12" s="23">
        <f>'Growth-1'!B22+'Growth-2'!B19+'Growth-3'!B19+'Growth-4'!B19+'Growth-5'!B19+'Growth-6'!B19+Overhead!B22</f>
        <v>83000</v>
      </c>
      <c r="D12" s="23">
        <f>'Growth-1'!C22+'Growth-2'!C19+'Growth-3'!C19+'Growth-4'!C19+'Growth-5'!C19+'Growth-6'!C19+Overhead!C22</f>
        <v>35000</v>
      </c>
      <c r="E12" s="23">
        <f>'Growth-1'!D22+'Growth-2'!D19+'Growth-3'!D19+'Growth-4'!D19+'Growth-5'!D19+'Growth-6'!D19+Overhead!D22</f>
        <v>18000</v>
      </c>
      <c r="F12" s="23">
        <f>'Growth-1'!E22+'Growth-2'!E19+'Growth-3'!E19+'Growth-4'!E19+'Growth-5'!E19+'Growth-6'!E19+Overhead!E22</f>
        <v>16000</v>
      </c>
      <c r="G12" s="23">
        <f>'Growth-1'!F22+'Growth-2'!F19+'Growth-3'!F19+'Growth-4'!F19+'Growth-5'!F19+'Growth-6'!F19+Overhead!F22</f>
        <v>11000</v>
      </c>
      <c r="H12" s="24">
        <f t="shared" ref="H12:H17" si="0">SUM(C12:G12)</f>
        <v>163000</v>
      </c>
    </row>
    <row r="13" spans="1:8" ht="21.75" customHeight="1" x14ac:dyDescent="0.35">
      <c r="A13" s="15"/>
      <c r="B13" s="25" t="s">
        <v>38</v>
      </c>
      <c r="C13" s="26">
        <f>'Growth-1'!B23+'Growth-2'!B20+'Growth-3'!B20+'Growth-4'!B20+'Growth-5'!B20+'Growth-6'!B20+Overhead!B23</f>
        <v>145000</v>
      </c>
      <c r="D13" s="26">
        <f>'Growth-1'!C23+'Growth-2'!C20+'Growth-3'!C20+'Growth-4'!C20+'Growth-5'!C20+'Growth-6'!C20+Overhead!C23</f>
        <v>58000</v>
      </c>
      <c r="E13" s="26">
        <f>'Growth-1'!D23+'Growth-2'!D20+'Growth-3'!D20+'Growth-4'!D20+'Growth-5'!D20+'Growth-6'!D20+Overhead!D23</f>
        <v>38000</v>
      </c>
      <c r="F13" s="26">
        <f>'Growth-1'!E23+'Growth-2'!E20+'Growth-3'!E20+'Growth-4'!E20+'Growth-5'!E20+'Growth-6'!E20+Overhead!E23</f>
        <v>38000</v>
      </c>
      <c r="G13" s="26">
        <f>'Growth-1'!F23+'Growth-2'!F20+'Growth-3'!F20+'Growth-4'!F20+'Growth-5'!F20+'Growth-6'!F20+Overhead!F23</f>
        <v>38000</v>
      </c>
      <c r="H13" s="27">
        <f t="shared" si="0"/>
        <v>317000</v>
      </c>
    </row>
    <row r="14" spans="1:8" ht="21.75" customHeight="1" x14ac:dyDescent="0.35">
      <c r="A14" s="15"/>
      <c r="B14" s="22" t="s">
        <v>39</v>
      </c>
      <c r="C14" s="23">
        <f>Overhead!B32</f>
        <v>93000</v>
      </c>
      <c r="D14" s="23">
        <f>Overhead!C32</f>
        <v>113000</v>
      </c>
      <c r="E14" s="23">
        <f>Overhead!D32</f>
        <v>143000</v>
      </c>
      <c r="F14" s="23">
        <f>Overhead!E32</f>
        <v>168000</v>
      </c>
      <c r="G14" s="23">
        <f>Overhead!F32</f>
        <v>193000</v>
      </c>
      <c r="H14" s="24">
        <f t="shared" si="0"/>
        <v>710000</v>
      </c>
    </row>
    <row r="15" spans="1:8" ht="21.75" customHeight="1" x14ac:dyDescent="0.35">
      <c r="A15" s="15"/>
      <c r="B15" s="25" t="s">
        <v>40</v>
      </c>
      <c r="C15" s="26">
        <f>'Growth-1'!B28+'Growth-2'!B26+'Growth-3'!B26+'Growth-4'!B26+'Growth-5'!B26+'Growth-6'!B26</f>
        <v>75000</v>
      </c>
      <c r="D15" s="26">
        <f>'Growth-1'!C28+'Growth-2'!C26+'Growth-3'!C26+'Growth-4'!C26+'Growth-5'!C26+'Growth-6'!C26</f>
        <v>107000</v>
      </c>
      <c r="E15" s="26">
        <f>'Growth-1'!D28+'Growth-2'!D26+'Growth-3'!D26+'Growth-4'!D26+'Growth-5'!D26+'Growth-6'!D26</f>
        <v>143000</v>
      </c>
      <c r="F15" s="26">
        <f>'Growth-1'!E28+'Growth-2'!E26+'Growth-3'!E26+'Growth-4'!E26+'Growth-5'!E26+'Growth-6'!E26</f>
        <v>172000</v>
      </c>
      <c r="G15" s="26">
        <f>'Growth-1'!F28+'Growth-2'!F26+'Growth-3'!F26+'Growth-4'!F26+'Growth-5'!F26+'Growth-6'!F26</f>
        <v>200000</v>
      </c>
      <c r="H15" s="27">
        <f t="shared" si="0"/>
        <v>697000</v>
      </c>
    </row>
    <row r="16" spans="1:8" ht="21.75" customHeight="1" x14ac:dyDescent="0.35">
      <c r="A16" s="15"/>
      <c r="B16" s="28" t="s">
        <v>41</v>
      </c>
      <c r="C16" s="29">
        <f>'Growth-1'!B32+'Growth-2'!B30+'Growth-3'!B31+'Growth-4'!B31+'Growth-5'!B31+'Growth-6'!B31</f>
        <v>78000</v>
      </c>
      <c r="D16" s="29">
        <f>'Growth-1'!C32+'Growth-2'!C30+'Growth-3'!C31+'Growth-4'!C31+'Growth-5'!C31+'Growth-6'!C31</f>
        <v>240000</v>
      </c>
      <c r="E16" s="29">
        <f>'Growth-1'!D32+'Growth-2'!D30+'Growth-3'!D31+'Growth-4'!D31+'Growth-5'!D31+'Growth-6'!D31</f>
        <v>500000</v>
      </c>
      <c r="F16" s="29">
        <f>'Growth-1'!E32+'Growth-2'!E30+'Growth-3'!E31+'Growth-4'!E31+'Growth-5'!E31+'Growth-6'!E31</f>
        <v>790000</v>
      </c>
      <c r="G16" s="29">
        <f>'Growth-1'!F32+'Growth-2'!F30+'Growth-3'!F31+'Growth-4'!F31+'Growth-5'!F31+'Growth-6'!F31</f>
        <v>1110000</v>
      </c>
      <c r="H16" s="30">
        <f t="shared" si="0"/>
        <v>2718000</v>
      </c>
    </row>
    <row r="17" spans="1:8" ht="21.75" customHeight="1" x14ac:dyDescent="0.35">
      <c r="A17" s="15"/>
      <c r="B17" s="31" t="s">
        <v>42</v>
      </c>
      <c r="C17" s="26">
        <f>'Growth-1'!B36+'Growth-2'!B35+'Growth-3'!B36+'Growth-4'!B36+'Growth-5'!B36+'Growth-6'!B36</f>
        <v>3000</v>
      </c>
      <c r="D17" s="26">
        <f>'Growth-1'!C36+'Growth-2'!C35+'Growth-3'!C36+'Growth-4'!C36+'Growth-5'!C36+'Growth-6'!C36</f>
        <v>133000</v>
      </c>
      <c r="E17" s="26">
        <f>'Growth-1'!D36+'Growth-2'!D35+'Growth-3'!D36+'Growth-4'!D36+'Growth-5'!D36+'Growth-6'!D36</f>
        <v>357000</v>
      </c>
      <c r="F17" s="26">
        <f>'Growth-1'!E36+'Growth-2'!E35+'Growth-3'!E36+'Growth-4'!E36+'Growth-5'!E36+'Growth-6'!E36</f>
        <v>618000</v>
      </c>
      <c r="G17" s="26">
        <f>'Growth-1'!F36+'Growth-2'!F35+'Growth-3'!F36+'Growth-4'!F36+'Growth-5'!F36+'Growth-6'!F36</f>
        <v>910000</v>
      </c>
      <c r="H17" s="27">
        <f t="shared" si="0"/>
        <v>2021000</v>
      </c>
    </row>
    <row r="18" spans="1:8" ht="24" customHeight="1" x14ac:dyDescent="0.35">
      <c r="A18" s="15"/>
      <c r="B18" s="32" t="s">
        <v>43</v>
      </c>
      <c r="C18" s="33">
        <f>IFERROR(C17/C13,0)</f>
        <v>2.0689655172413793E-2</v>
      </c>
      <c r="D18" s="33">
        <f>IFERROR(D17/D13,0)</f>
        <v>2.2931034482758621</v>
      </c>
      <c r="E18" s="33">
        <f>IFERROR(E17/E13,0)</f>
        <v>9.3947368421052637</v>
      </c>
      <c r="F18" s="33">
        <f>IFERROR(F17/F13,0)</f>
        <v>16.263157894736842</v>
      </c>
      <c r="G18" s="33">
        <f>IFERROR(G17/G13,0)</f>
        <v>23.94736842105263</v>
      </c>
      <c r="H18" s="34">
        <f>AVERAGE(C18:G18)</f>
        <v>10.383811252268604</v>
      </c>
    </row>
    <row r="19" spans="1:8" ht="19.5" customHeight="1" x14ac:dyDescent="0.35">
      <c r="A19" s="15"/>
      <c r="B19" s="15"/>
      <c r="C19" s="15"/>
      <c r="D19" s="15"/>
      <c r="E19" s="15"/>
      <c r="F19" s="15"/>
      <c r="G19" s="15"/>
      <c r="H19" s="15"/>
    </row>
    <row r="20" spans="1:8" ht="15" customHeight="1" x14ac:dyDescent="0.35">
      <c r="A20" s="15"/>
      <c r="B20" s="15"/>
      <c r="C20" s="15"/>
      <c r="D20" s="15"/>
      <c r="E20" s="15"/>
      <c r="F20" s="15"/>
      <c r="G20" s="15"/>
      <c r="H20" s="15"/>
    </row>
    <row r="21" spans="1:8" x14ac:dyDescent="0.35">
      <c r="A21" s="15"/>
      <c r="B21" s="15"/>
      <c r="C21" s="15"/>
      <c r="D21" s="15"/>
      <c r="E21" s="15"/>
      <c r="F21" s="15"/>
      <c r="G21" s="15"/>
      <c r="H21" s="15"/>
    </row>
    <row r="22" spans="1:8" x14ac:dyDescent="0.35">
      <c r="A22" s="15"/>
      <c r="B22" s="15"/>
      <c r="C22" s="15"/>
      <c r="D22" s="15"/>
      <c r="E22" s="15"/>
      <c r="F22" s="15"/>
      <c r="G22" s="15"/>
      <c r="H22" s="15"/>
    </row>
    <row r="23" spans="1:8" x14ac:dyDescent="0.35">
      <c r="A23" s="15"/>
      <c r="B23" s="15"/>
      <c r="C23" s="15"/>
      <c r="D23" s="15"/>
      <c r="E23" s="15"/>
      <c r="F23" s="15"/>
      <c r="G23" s="15"/>
      <c r="H23" s="15"/>
    </row>
    <row r="24" spans="1:8" x14ac:dyDescent="0.35">
      <c r="A24" s="15"/>
      <c r="B24" s="15"/>
      <c r="C24" s="15"/>
      <c r="D24" s="15"/>
      <c r="E24" s="15"/>
      <c r="F24" s="15"/>
      <c r="G24" s="15"/>
      <c r="H24" s="15"/>
    </row>
    <row r="25" spans="1:8" x14ac:dyDescent="0.35">
      <c r="A25" s="15"/>
      <c r="B25" s="15"/>
      <c r="C25" s="15"/>
      <c r="D25" s="15"/>
      <c r="E25" s="15"/>
      <c r="F25" s="15"/>
      <c r="G25" s="15"/>
      <c r="H25" s="15"/>
    </row>
    <row r="26" spans="1:8" x14ac:dyDescent="0.35">
      <c r="A26" s="15"/>
      <c r="B26" s="15"/>
      <c r="C26" s="15"/>
      <c r="D26" s="15"/>
      <c r="E26" s="15"/>
      <c r="F26" s="15"/>
      <c r="G26" s="15"/>
      <c r="H26" s="15"/>
    </row>
    <row r="27" spans="1:8" x14ac:dyDescent="0.35">
      <c r="A27" s="15"/>
      <c r="B27" s="15"/>
      <c r="C27" s="15"/>
      <c r="D27" s="15"/>
      <c r="E27" s="15"/>
      <c r="F27" s="15"/>
      <c r="G27" s="15"/>
      <c r="H27" s="15"/>
    </row>
    <row r="28" spans="1:8" x14ac:dyDescent="0.35">
      <c r="A28" s="15"/>
      <c r="B28" s="15"/>
      <c r="C28" s="15"/>
      <c r="D28" s="15"/>
      <c r="E28" s="15"/>
      <c r="F28" s="15"/>
      <c r="G28" s="15"/>
      <c r="H28" s="15"/>
    </row>
    <row r="29" spans="1:8" x14ac:dyDescent="0.35">
      <c r="A29" s="15"/>
      <c r="B29" s="15"/>
      <c r="C29" s="15"/>
      <c r="D29" s="15"/>
      <c r="E29" s="15"/>
      <c r="F29" s="15"/>
      <c r="G29" s="15"/>
      <c r="H29" s="15"/>
    </row>
    <row r="30" spans="1:8" x14ac:dyDescent="0.35">
      <c r="A30" s="15"/>
      <c r="B30" s="15"/>
      <c r="C30" s="15"/>
      <c r="D30" s="15"/>
      <c r="E30" s="15"/>
      <c r="F30" s="15"/>
      <c r="G30" s="15"/>
      <c r="H30" s="15"/>
    </row>
    <row r="31" spans="1:8" x14ac:dyDescent="0.35">
      <c r="A31" s="15"/>
      <c r="B31" s="15"/>
      <c r="C31" s="15"/>
      <c r="D31" s="15"/>
      <c r="E31" s="15"/>
      <c r="F31" s="15"/>
      <c r="G31" s="15"/>
      <c r="H31" s="15"/>
    </row>
    <row r="32" spans="1:8" x14ac:dyDescent="0.35">
      <c r="A32" s="15"/>
      <c r="B32" s="15"/>
      <c r="C32" s="15"/>
      <c r="D32" s="15"/>
      <c r="E32" s="15"/>
      <c r="F32" s="15"/>
      <c r="G32" s="15"/>
      <c r="H32" s="15"/>
    </row>
    <row r="33" spans="1:8" x14ac:dyDescent="0.35">
      <c r="A33" s="15"/>
      <c r="B33" s="15"/>
      <c r="C33" s="15"/>
      <c r="D33" s="15"/>
      <c r="E33" s="15"/>
      <c r="F33" s="15"/>
      <c r="G33" s="15"/>
      <c r="H33" s="15"/>
    </row>
    <row r="34" spans="1:8" x14ac:dyDescent="0.35">
      <c r="A34" s="15"/>
      <c r="B34" s="15"/>
      <c r="C34" s="15"/>
      <c r="D34" s="15"/>
      <c r="E34" s="15"/>
      <c r="F34" s="15"/>
      <c r="G34" s="15"/>
      <c r="H34" s="15"/>
    </row>
    <row r="35" spans="1:8" x14ac:dyDescent="0.35">
      <c r="A35" s="15"/>
      <c r="B35" s="15"/>
      <c r="C35" s="15"/>
      <c r="D35" s="15"/>
      <c r="E35" s="15"/>
      <c r="F35" s="15"/>
      <c r="G35" s="15"/>
      <c r="H35" s="15"/>
    </row>
    <row r="36" spans="1:8" x14ac:dyDescent="0.35">
      <c r="A36" s="15"/>
      <c r="B36" s="15"/>
      <c r="C36" s="15"/>
      <c r="D36" s="15"/>
      <c r="E36" s="15"/>
      <c r="F36" s="15"/>
      <c r="G36" s="15"/>
      <c r="H36" s="15"/>
    </row>
    <row r="37" spans="1:8" x14ac:dyDescent="0.35">
      <c r="A37" s="15"/>
      <c r="B37" s="15"/>
      <c r="C37" s="15"/>
      <c r="D37" s="15"/>
      <c r="E37" s="15"/>
      <c r="F37" s="15"/>
      <c r="G37" s="15"/>
      <c r="H37" s="15"/>
    </row>
  </sheetData>
  <sheetProtection algorithmName="SHA-512" hashValue="AQcGQFBPWuwBx+A4+aT/OqRjwHInmP3BKLUiXSI3OwROhZ+kzj+/dkokCAVpD2Ow+XUIdT2GSCrYj5WFqTTXAA==" saltValue="9DDquv9rj1lz2pt6QRzGvA==" spinCount="100000" sheet="1" objects="1" scenarios="1"/>
  <mergeCells count="7">
    <mergeCell ref="C8:E8"/>
    <mergeCell ref="B2:E2"/>
    <mergeCell ref="B3:H3"/>
    <mergeCell ref="B4:H4"/>
    <mergeCell ref="B5:H5"/>
    <mergeCell ref="B6:H6"/>
    <mergeCell ref="G8:H8"/>
  </mergeCells>
  <pageMargins left="0.70833333333333304" right="0.51180555555555596" top="1.3388888888888899" bottom="0.74791666666666701" header="0.51180555555555596" footer="0.31527777777777799"/>
  <pageSetup paperSize="9" orientation="portrait" horizontalDpi="300" verticalDpi="300" r:id="rId1"/>
  <headerFooter>
    <oddHeader>&amp;R&amp;N</oddHeader>
    <oddFooter>&amp;R&amp;10 Copyright © 2026 Innovastart. All rights reserved.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204D6F5D082B47967177896C5DBE19" ma:contentTypeVersion="16" ma:contentTypeDescription="Create a new document." ma:contentTypeScope="" ma:versionID="e1ac5783089a6d5d723882b68cfb8fac">
  <xsd:schema xmlns:xsd="http://www.w3.org/2001/XMLSchema" xmlns:xs="http://www.w3.org/2001/XMLSchema" xmlns:p="http://schemas.microsoft.com/office/2006/metadata/properties" xmlns:ns2="6cf0553d-0560-4e9e-894a-e738b30bfbf4" xmlns:ns3="dde29205-30fe-4312-a8c5-a7a652bcbd90" targetNamespace="http://schemas.microsoft.com/office/2006/metadata/properties" ma:root="true" ma:fieldsID="5bb0dbe680a0b381e5a22a7846616fd9" ns2:_="" ns3:_="">
    <xsd:import namespace="6cf0553d-0560-4e9e-894a-e738b30bfbf4"/>
    <xsd:import namespace="dde29205-30fe-4312-a8c5-a7a652bcbd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LengthInSeconds" minOccurs="0"/>
                <xsd:element ref="ns2:MediaServiceObjectDetectorVersions" minOccurs="0"/>
                <xsd:element ref="ns3:SharedWithUsers" minOccurs="0"/>
                <xsd:element ref="ns3:SharedWithDetail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f0553d-0560-4e9e-894a-e738b30bfb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280263c-c472-42f0-bccd-04de14eed499" ma:termSetId="09814cd3-568e-fe90-9814-8d621ff8fb84" ma:anchorId="fba54fb3-c3e1-fe81-a776-ca4b69148c4d" ma:open="true" ma:isKeyword="false">
      <xsd:complexType>
        <xsd:sequence>
          <xsd:element ref="pc:Terms" minOccurs="0" maxOccurs="1"/>
        </xsd:sequence>
      </xsd:complex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e29205-30fe-4312-a8c5-a7a652bcbd9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a31ace0-b19d-47e1-a185-13e5d20ff778}" ma:internalName="TaxCatchAll" ma:showField="CatchAllData" ma:web="dde29205-30fe-4312-a8c5-a7a652bcbd9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cf0553d-0560-4e9e-894a-e738b30bfbf4">
      <Terms xmlns="http://schemas.microsoft.com/office/infopath/2007/PartnerControls"/>
    </lcf76f155ced4ddcb4097134ff3c332f>
    <TaxCatchAll xmlns="dde29205-30fe-4312-a8c5-a7a652bcbd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E14E7B-3C77-4E7D-99AC-282CB170F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f0553d-0560-4e9e-894a-e738b30bfbf4"/>
    <ds:schemaRef ds:uri="dde29205-30fe-4312-a8c5-a7a652bcb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DF10B8-5355-436C-B981-CAE4A7611DC7}">
  <ds:schemaRefs>
    <ds:schemaRef ds:uri="http://www.w3.org/XML/1998/namespace"/>
    <ds:schemaRef ds:uri="http://schemas.microsoft.com/office/2006/documentManagement/types"/>
    <ds:schemaRef ds:uri="http://schemas.microsoft.com/office/2006/metadata/properties"/>
    <ds:schemaRef ds:uri="6cf0553d-0560-4e9e-894a-e738b30bfbf4"/>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dde29205-30fe-4312-a8c5-a7a652bcbd90"/>
  </ds:schemaRefs>
</ds:datastoreItem>
</file>

<file path=customXml/itemProps3.xml><?xml version="1.0" encoding="utf-8"?>
<ds:datastoreItem xmlns:ds="http://schemas.openxmlformats.org/officeDocument/2006/customXml" ds:itemID="{0B03E8D3-3724-4006-9A3E-027F36788B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Intro</vt:lpstr>
      <vt:lpstr>Overhead</vt:lpstr>
      <vt:lpstr>Growth-1</vt:lpstr>
      <vt:lpstr>Growth-2</vt:lpstr>
      <vt:lpstr>Growth-3</vt:lpstr>
      <vt:lpstr>Growth-4</vt:lpstr>
      <vt:lpstr>Growth-5</vt:lpstr>
      <vt:lpstr>Growth-6</vt:lpstr>
      <vt:lpstr>Growth Dashboard</vt:lpstr>
      <vt:lpstr>Balance Forecast</vt:lpstr>
      <vt:lpstr>Cash Flow Forecast</vt:lpstr>
      <vt:lpstr>Investment Forecast</vt:lpstr>
      <vt:lpstr>FAQ</vt:lpstr>
      <vt:lpstr>Cur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J Carlsson</cp:lastModifiedBy>
  <cp:revision>1</cp:revision>
  <cp:lastPrinted>2026-06-14T11:53:57Z</cp:lastPrinted>
  <dcterms:created xsi:type="dcterms:W3CDTF">2015-06-05T18:17:20Z</dcterms:created>
  <dcterms:modified xsi:type="dcterms:W3CDTF">2026-06-14T11:55:03Z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0x01010049204D6F5D082B47967177896C5DBE19</vt:lpwstr>
  </property>
  <property fmtid="{D5CDD505-2E9C-101B-9397-08002B2CF9AE}" pid="3" name="MediaServiceImageTags">
    <vt:lpwstr/>
  </property>
</Properties>
</file>